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Adserv15\市民\書庫\◇住民係長事務\28_業務委託関係\R8年度\プロポーザル\実施要領等\"/>
    </mc:Choice>
  </mc:AlternateContent>
  <xr:revisionPtr revIDLastSave="0" documentId="13_ncr:1_{548C3B06-FAE6-4321-B82E-C4C7E1E48AFD}" xr6:coauthVersionLast="47" xr6:coauthVersionMax="47" xr10:uidLastSave="{00000000-0000-0000-0000-000000000000}"/>
  <bookViews>
    <workbookView xWindow="-120" yWindow="-120" windowWidth="29040" windowHeight="15720" tabRatio="660" xr2:uid="{00000000-000D-0000-FFFF-FFFF00000000}"/>
  </bookViews>
  <sheets>
    <sheet name="市民課業務委託一覧" sheetId="3" r:id="rId1"/>
  </sheets>
  <definedNames>
    <definedName name="_xlnm._FilterDatabase" localSheetId="0" hidden="1">市民課業務委託一覧!$A$5:$AB$264</definedName>
    <definedName name="_xlnm.Print_Titles" localSheetId="0">市民課業務委託一覧!$3:$4</definedName>
    <definedName name="Z_8D02A7D2_1C50_45A7_9431_383256BA807C_.wvu.PrintArea" localSheetId="0" hidden="1">市民課業務委託一覧!$A$1:$AB$264</definedName>
    <definedName name="Z_8D02A7D2_1C50_45A7_9431_383256BA807C_.wvu.PrintTitles" localSheetId="0" hidden="1">市民課業務委託一覧!$3:$4</definedName>
    <definedName name="Z_C6B2509E_28AD_42DF_A1A2_874E2D60BD22_.wvu.PrintArea" localSheetId="0" hidden="1">市民課業務委託一覧!$A$1:$AB$264</definedName>
    <definedName name="Z_C6B2509E_28AD_42DF_A1A2_874E2D60BD22_.wvu.PrintTitles" localSheetId="0" hidden="1">市民課業務委託一覧!$3:$4</definedName>
  </definedNames>
  <calcPr calcId="191029"/>
  <customWorkbookViews>
    <customWorkbookView name="惠谷　美咲 - 個人用ビュー" guid="{8D02A7D2-1C50-45A7-9431-383256BA807C}" mergeInterval="0" personalView="1" maximized="1" xWindow="-8" yWindow="-8" windowWidth="1936" windowHeight="1056" tabRatio="660" activeSheetId="1"/>
    <customWorkbookView name="礒川　真次 - 個人用ビュー" guid="{C6B2509E-28AD-42DF-A1A2-874E2D60BD22}" mergeInterval="0" personalView="1" xWindow="4" windowWidth="1916" windowHeight="1040" tabRatio="66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03" i="3" l="1"/>
  <c r="AA203" i="3" s="1"/>
  <c r="Y202" i="3"/>
  <c r="Z202" i="3" s="1"/>
  <c r="Y201" i="3"/>
  <c r="Z201" i="3" s="1"/>
  <c r="Y200" i="3"/>
  <c r="Z200" i="3" s="1"/>
  <c r="N160" i="3" l="1"/>
  <c r="O160" i="3"/>
  <c r="P160" i="3"/>
  <c r="Q160" i="3"/>
  <c r="R160" i="3"/>
  <c r="S160" i="3"/>
  <c r="T160" i="3"/>
  <c r="U160" i="3"/>
  <c r="V160" i="3"/>
  <c r="W160" i="3"/>
  <c r="X160" i="3"/>
  <c r="M160" i="3"/>
  <c r="M162" i="3"/>
  <c r="X162" i="3"/>
  <c r="O162" i="3"/>
  <c r="P162" i="3"/>
  <c r="Q162" i="3"/>
  <c r="R162" i="3"/>
  <c r="S162" i="3"/>
  <c r="T162" i="3"/>
  <c r="U162" i="3"/>
  <c r="V162" i="3"/>
  <c r="W162" i="3"/>
  <c r="N162" i="3"/>
  <c r="N158" i="3"/>
  <c r="O158" i="3"/>
  <c r="P158" i="3"/>
  <c r="Q158" i="3"/>
  <c r="R158" i="3"/>
  <c r="S158" i="3"/>
  <c r="T158" i="3"/>
  <c r="U158" i="3"/>
  <c r="V158" i="3"/>
  <c r="W158" i="3"/>
  <c r="X158" i="3"/>
  <c r="M158" i="3"/>
  <c r="M157" i="3"/>
  <c r="Z155" i="3"/>
  <c r="N157" i="3"/>
  <c r="O157" i="3"/>
  <c r="P157" i="3"/>
  <c r="Q157" i="3"/>
  <c r="R157" i="3"/>
  <c r="S157" i="3"/>
  <c r="T157" i="3"/>
  <c r="U157" i="3"/>
  <c r="V157" i="3"/>
  <c r="W157" i="3"/>
  <c r="X157" i="3"/>
  <c r="N161" i="3"/>
  <c r="O161" i="3"/>
  <c r="P161" i="3"/>
  <c r="Q161" i="3"/>
  <c r="R161" i="3"/>
  <c r="S161" i="3"/>
  <c r="T161" i="3"/>
  <c r="U161" i="3"/>
  <c r="V161" i="3"/>
  <c r="W161" i="3"/>
  <c r="X161" i="3"/>
  <c r="M161" i="3"/>
  <c r="Y159" i="3"/>
  <c r="Z159" i="3" s="1"/>
  <c r="N156" i="3"/>
  <c r="O156" i="3"/>
  <c r="P156" i="3"/>
  <c r="Q156" i="3"/>
  <c r="R156" i="3"/>
  <c r="S156" i="3"/>
  <c r="T156" i="3"/>
  <c r="U156" i="3"/>
  <c r="V156" i="3"/>
  <c r="W156" i="3"/>
  <c r="X156" i="3"/>
  <c r="M156" i="3"/>
  <c r="Y155" i="3"/>
  <c r="Y153" i="3"/>
  <c r="M143" i="3"/>
  <c r="Y157" i="3" l="1"/>
  <c r="Z157" i="3" s="1"/>
  <c r="Y156" i="3"/>
  <c r="Z156" i="3" s="1"/>
  <c r="Y160" i="3"/>
  <c r="Z160" i="3" s="1"/>
  <c r="Y161" i="3"/>
  <c r="N143" i="3"/>
  <c r="O143" i="3"/>
  <c r="P143" i="3"/>
  <c r="Q143" i="3"/>
  <c r="R143" i="3"/>
  <c r="S143" i="3"/>
  <c r="T143" i="3"/>
  <c r="U143" i="3"/>
  <c r="V143" i="3"/>
  <c r="W143" i="3"/>
  <c r="X143" i="3"/>
  <c r="N117" i="3"/>
  <c r="O117" i="3"/>
  <c r="P117" i="3"/>
  <c r="Q117" i="3"/>
  <c r="R117" i="3"/>
  <c r="S117" i="3"/>
  <c r="T117" i="3"/>
  <c r="U117" i="3"/>
  <c r="V117" i="3"/>
  <c r="W117" i="3"/>
  <c r="X117" i="3"/>
  <c r="M117" i="3"/>
  <c r="Y114" i="3"/>
  <c r="Y111" i="3" l="1"/>
  <c r="Z111" i="3" s="1"/>
  <c r="Y112" i="3"/>
  <c r="AA112" i="3" s="1"/>
  <c r="Y113" i="3"/>
  <c r="Z113" i="3" s="1"/>
  <c r="N209" i="3" l="1"/>
  <c r="O209" i="3"/>
  <c r="P209" i="3"/>
  <c r="Q209" i="3"/>
  <c r="R209" i="3"/>
  <c r="S209" i="3"/>
  <c r="T209" i="3"/>
  <c r="U209" i="3"/>
  <c r="V209" i="3"/>
  <c r="W209" i="3"/>
  <c r="X209" i="3"/>
  <c r="M209" i="3"/>
  <c r="Y249" i="3" l="1"/>
  <c r="M145" i="3"/>
  <c r="M137" i="3"/>
  <c r="N119" i="3"/>
  <c r="O119" i="3"/>
  <c r="P119" i="3"/>
  <c r="Q119" i="3"/>
  <c r="R119" i="3"/>
  <c r="S119" i="3"/>
  <c r="T119" i="3"/>
  <c r="U119" i="3"/>
  <c r="V119" i="3"/>
  <c r="W119" i="3"/>
  <c r="X119" i="3"/>
  <c r="N98" i="3"/>
  <c r="O98" i="3"/>
  <c r="P98" i="3"/>
  <c r="Q98" i="3"/>
  <c r="R98" i="3"/>
  <c r="S98" i="3"/>
  <c r="T98" i="3"/>
  <c r="U98" i="3"/>
  <c r="V98" i="3"/>
  <c r="W98" i="3"/>
  <c r="X98" i="3"/>
  <c r="M98" i="3"/>
  <c r="Y75" i="3"/>
  <c r="Z75" i="3" s="1"/>
  <c r="Y70" i="3"/>
  <c r="AA70" i="3" s="1"/>
  <c r="Y66" i="3"/>
  <c r="Z66" i="3" s="1"/>
  <c r="M69" i="3"/>
  <c r="N69" i="3"/>
  <c r="O69" i="3"/>
  <c r="P69" i="3"/>
  <c r="Q69" i="3"/>
  <c r="R69" i="3"/>
  <c r="S69" i="3"/>
  <c r="T69" i="3"/>
  <c r="U69" i="3"/>
  <c r="V69" i="3"/>
  <c r="W69" i="3"/>
  <c r="X69" i="3"/>
  <c r="Y54" i="3"/>
  <c r="Z54" i="3" s="1"/>
  <c r="X53" i="3"/>
  <c r="X55" i="3" s="1"/>
  <c r="W53" i="3"/>
  <c r="W55" i="3" s="1"/>
  <c r="V53" i="3"/>
  <c r="V55" i="3" s="1"/>
  <c r="U53" i="3"/>
  <c r="U55" i="3" s="1"/>
  <c r="T53" i="3"/>
  <c r="T55" i="3" s="1"/>
  <c r="S53" i="3"/>
  <c r="S55" i="3" s="1"/>
  <c r="R53" i="3"/>
  <c r="R55" i="3" s="1"/>
  <c r="Q53" i="3"/>
  <c r="Q55" i="3" s="1"/>
  <c r="P53" i="3"/>
  <c r="P55" i="3" s="1"/>
  <c r="O53" i="3"/>
  <c r="O55" i="3" s="1"/>
  <c r="N53" i="3"/>
  <c r="N55" i="3" s="1"/>
  <c r="M53" i="3"/>
  <c r="M55" i="3" s="1"/>
  <c r="Y52" i="3"/>
  <c r="Z52" i="3" s="1"/>
  <c r="X51" i="3"/>
  <c r="W51" i="3"/>
  <c r="V51" i="3"/>
  <c r="U51" i="3"/>
  <c r="T51" i="3"/>
  <c r="S51" i="3"/>
  <c r="R51" i="3"/>
  <c r="Q51" i="3"/>
  <c r="P51" i="3"/>
  <c r="O51" i="3"/>
  <c r="N51" i="3"/>
  <c r="M51" i="3"/>
  <c r="X50" i="3"/>
  <c r="W50" i="3"/>
  <c r="V50" i="3"/>
  <c r="U50" i="3"/>
  <c r="T50" i="3"/>
  <c r="S50" i="3"/>
  <c r="R50" i="3"/>
  <c r="Q50" i="3"/>
  <c r="P50" i="3"/>
  <c r="O50" i="3"/>
  <c r="N50" i="3"/>
  <c r="M50" i="3"/>
  <c r="Y49" i="3"/>
  <c r="Z49" i="3" s="1"/>
  <c r="Y51" i="3" l="1"/>
  <c r="Z51" i="3" s="1"/>
  <c r="Y50" i="3"/>
  <c r="Z50" i="3" s="1"/>
  <c r="Y55" i="3"/>
  <c r="AA55" i="3" s="1"/>
  <c r="Y69" i="3"/>
  <c r="AA69" i="3" s="1"/>
  <c r="Y53" i="3"/>
  <c r="Z53" i="3" s="1"/>
  <c r="X39" i="3" l="1"/>
  <c r="W39" i="3"/>
  <c r="V39" i="3"/>
  <c r="U39" i="3"/>
  <c r="T39" i="3"/>
  <c r="S39" i="3"/>
  <c r="R39" i="3"/>
  <c r="Q39" i="3"/>
  <c r="P39" i="3"/>
  <c r="O39" i="3"/>
  <c r="N39" i="3"/>
  <c r="M39" i="3"/>
  <c r="Y223" i="3" l="1"/>
  <c r="N241" i="3"/>
  <c r="O241" i="3"/>
  <c r="P241" i="3"/>
  <c r="Q241" i="3"/>
  <c r="R241" i="3"/>
  <c r="S241" i="3"/>
  <c r="T241" i="3"/>
  <c r="U241" i="3"/>
  <c r="V241" i="3"/>
  <c r="W241" i="3"/>
  <c r="X241" i="3"/>
  <c r="M241" i="3"/>
  <c r="N240" i="3"/>
  <c r="O240" i="3"/>
  <c r="P240" i="3"/>
  <c r="Q240" i="3"/>
  <c r="R240" i="3"/>
  <c r="S240" i="3"/>
  <c r="T240" i="3"/>
  <c r="U240" i="3"/>
  <c r="V240" i="3"/>
  <c r="W240" i="3"/>
  <c r="X240" i="3"/>
  <c r="M240" i="3"/>
  <c r="N125" i="3" l="1"/>
  <c r="O125" i="3"/>
  <c r="P125" i="3"/>
  <c r="Q125" i="3"/>
  <c r="R125" i="3"/>
  <c r="S125" i="3"/>
  <c r="T125" i="3"/>
  <c r="U125" i="3"/>
  <c r="V125" i="3"/>
  <c r="W125" i="3"/>
  <c r="X125" i="3"/>
  <c r="M125" i="3"/>
  <c r="N137" i="3"/>
  <c r="O137" i="3"/>
  <c r="P137" i="3"/>
  <c r="Q137" i="3"/>
  <c r="R137" i="3"/>
  <c r="S137" i="3"/>
  <c r="T137" i="3"/>
  <c r="U137" i="3"/>
  <c r="V137" i="3"/>
  <c r="W137" i="3"/>
  <c r="X137" i="3"/>
  <c r="N122" i="3"/>
  <c r="O122" i="3"/>
  <c r="P122" i="3"/>
  <c r="Q122" i="3"/>
  <c r="R122" i="3"/>
  <c r="S122" i="3"/>
  <c r="T122" i="3"/>
  <c r="U122" i="3"/>
  <c r="V122" i="3"/>
  <c r="W122" i="3"/>
  <c r="X122" i="3"/>
  <c r="M122" i="3"/>
  <c r="N123" i="3"/>
  <c r="O123" i="3"/>
  <c r="P123" i="3"/>
  <c r="Q123" i="3"/>
  <c r="R123" i="3"/>
  <c r="S123" i="3"/>
  <c r="T123" i="3"/>
  <c r="U123" i="3"/>
  <c r="V123" i="3"/>
  <c r="W123" i="3"/>
  <c r="X123" i="3"/>
  <c r="M119" i="3"/>
  <c r="M123" i="3" l="1"/>
  <c r="Y119" i="3"/>
  <c r="Y122" i="3"/>
  <c r="Z122" i="3" s="1"/>
  <c r="Y211" i="3" l="1"/>
  <c r="Z211" i="3" s="1"/>
  <c r="Y210" i="3"/>
  <c r="Z210" i="3" s="1"/>
  <c r="X220" i="3"/>
  <c r="W220" i="3"/>
  <c r="V220" i="3"/>
  <c r="U220" i="3"/>
  <c r="T220" i="3"/>
  <c r="S220" i="3"/>
  <c r="R220" i="3"/>
  <c r="Q220" i="3"/>
  <c r="P220" i="3"/>
  <c r="O220" i="3"/>
  <c r="N220" i="3"/>
  <c r="M220" i="3"/>
  <c r="Y135" i="3" l="1"/>
  <c r="Z135" i="3" s="1"/>
  <c r="M40" i="3" l="1"/>
  <c r="Y28" i="3"/>
  <c r="Y98" i="3" l="1"/>
  <c r="Z98" i="3" s="1"/>
  <c r="Y243" i="3" l="1"/>
  <c r="Z243" i="3" s="1"/>
  <c r="Y244" i="3"/>
  <c r="Z244" i="3" s="1"/>
  <c r="Y245" i="3"/>
  <c r="Z245" i="3" s="1"/>
  <c r="Y246" i="3"/>
  <c r="Z246" i="3" s="1"/>
  <c r="Y247" i="3"/>
  <c r="Z247" i="3" s="1"/>
  <c r="Y248" i="3"/>
  <c r="Z248" i="3" s="1"/>
  <c r="Z249" i="3"/>
  <c r="Y250" i="3"/>
  <c r="Z250" i="3" s="1"/>
  <c r="N47" i="3"/>
  <c r="O47" i="3"/>
  <c r="P47" i="3"/>
  <c r="Q47" i="3"/>
  <c r="R47" i="3"/>
  <c r="S47" i="3"/>
  <c r="T47" i="3"/>
  <c r="U47" i="3"/>
  <c r="V47" i="3"/>
  <c r="W47" i="3"/>
  <c r="X47" i="3"/>
  <c r="M47" i="3"/>
  <c r="M41" i="3"/>
  <c r="M42" i="3" s="1"/>
  <c r="Y47" i="3" l="1"/>
  <c r="Z47" i="3" s="1"/>
  <c r="N148" i="3" l="1"/>
  <c r="O148" i="3"/>
  <c r="P148" i="3"/>
  <c r="Q148" i="3"/>
  <c r="R148" i="3"/>
  <c r="S148" i="3"/>
  <c r="T148" i="3"/>
  <c r="U148" i="3"/>
  <c r="V148" i="3"/>
  <c r="W148" i="3"/>
  <c r="X148" i="3"/>
  <c r="M148" i="3"/>
  <c r="T115" i="3" l="1"/>
  <c r="N186" i="3" l="1"/>
  <c r="O186" i="3"/>
  <c r="P186" i="3"/>
  <c r="Q186" i="3"/>
  <c r="R186" i="3"/>
  <c r="S186" i="3"/>
  <c r="T186" i="3"/>
  <c r="U186" i="3"/>
  <c r="V186" i="3"/>
  <c r="W186" i="3"/>
  <c r="X186" i="3"/>
  <c r="N154" i="3" l="1"/>
  <c r="O154" i="3"/>
  <c r="P154" i="3"/>
  <c r="Q154" i="3"/>
  <c r="R154" i="3"/>
  <c r="S154" i="3"/>
  <c r="T154" i="3"/>
  <c r="U154" i="3"/>
  <c r="W154" i="3"/>
  <c r="X154" i="3"/>
  <c r="M154" i="3"/>
  <c r="T76" i="3" l="1"/>
  <c r="N56" i="3"/>
  <c r="N95" i="3" l="1"/>
  <c r="O95" i="3"/>
  <c r="P95" i="3"/>
  <c r="Q95" i="3"/>
  <c r="R95" i="3"/>
  <c r="S95" i="3"/>
  <c r="T95" i="3"/>
  <c r="U95" i="3"/>
  <c r="V95" i="3"/>
  <c r="W95" i="3"/>
  <c r="X95" i="3"/>
  <c r="M95" i="3"/>
  <c r="N94" i="3"/>
  <c r="O94" i="3"/>
  <c r="P94" i="3"/>
  <c r="Q94" i="3"/>
  <c r="R94" i="3"/>
  <c r="S94" i="3"/>
  <c r="T94" i="3"/>
  <c r="U94" i="3"/>
  <c r="V94" i="3"/>
  <c r="W94" i="3"/>
  <c r="X94" i="3"/>
  <c r="M94" i="3"/>
  <c r="N96" i="3"/>
  <c r="O96" i="3"/>
  <c r="P96" i="3"/>
  <c r="Q96" i="3"/>
  <c r="R96" i="3"/>
  <c r="S96" i="3"/>
  <c r="T96" i="3"/>
  <c r="U96" i="3"/>
  <c r="V96" i="3"/>
  <c r="W96" i="3"/>
  <c r="X96" i="3"/>
  <c r="M96" i="3"/>
  <c r="N88" i="3"/>
  <c r="O88" i="3"/>
  <c r="P88" i="3"/>
  <c r="Q88" i="3"/>
  <c r="R88" i="3"/>
  <c r="S88" i="3"/>
  <c r="T88" i="3"/>
  <c r="U88" i="3"/>
  <c r="V88" i="3"/>
  <c r="V90" i="3" s="1"/>
  <c r="W88" i="3"/>
  <c r="X88" i="3"/>
  <c r="X90" i="3" s="1"/>
  <c r="M88" i="3"/>
  <c r="M90" i="3" s="1"/>
  <c r="N87" i="3"/>
  <c r="O87" i="3"/>
  <c r="P87" i="3"/>
  <c r="Q87" i="3"/>
  <c r="R87" i="3"/>
  <c r="S87" i="3"/>
  <c r="T87" i="3"/>
  <c r="U87" i="3"/>
  <c r="V87" i="3"/>
  <c r="W87" i="3"/>
  <c r="X87" i="3"/>
  <c r="M87" i="3"/>
  <c r="Y86" i="3"/>
  <c r="Z86" i="3" s="1"/>
  <c r="R90" i="3" l="1"/>
  <c r="P90" i="3"/>
  <c r="O90" i="3"/>
  <c r="N90" i="3"/>
  <c r="S90" i="3"/>
  <c r="Q90" i="3"/>
  <c r="W90" i="3"/>
  <c r="T90" i="3"/>
  <c r="U90" i="3"/>
  <c r="Z161" i="3"/>
  <c r="Y162" i="3" l="1"/>
  <c r="Z162" i="3" s="1"/>
  <c r="N93" i="3"/>
  <c r="O93" i="3"/>
  <c r="P93" i="3"/>
  <c r="Q93" i="3"/>
  <c r="R93" i="3"/>
  <c r="S93" i="3"/>
  <c r="T93" i="3"/>
  <c r="U93" i="3"/>
  <c r="V93" i="3"/>
  <c r="W93" i="3"/>
  <c r="X93" i="3"/>
  <c r="M93" i="3"/>
  <c r="N92" i="3"/>
  <c r="O92" i="3"/>
  <c r="P92" i="3"/>
  <c r="Q92" i="3"/>
  <c r="R92" i="3"/>
  <c r="S92" i="3"/>
  <c r="T92" i="3"/>
  <c r="U92" i="3"/>
  <c r="V92" i="3"/>
  <c r="W92" i="3"/>
  <c r="X92" i="3"/>
  <c r="M92" i="3"/>
  <c r="N127" i="3" l="1"/>
  <c r="O127" i="3"/>
  <c r="P127" i="3"/>
  <c r="Q127" i="3"/>
  <c r="R127" i="3"/>
  <c r="S127" i="3"/>
  <c r="T127" i="3"/>
  <c r="U127" i="3"/>
  <c r="V127" i="3"/>
  <c r="W127" i="3"/>
  <c r="X127" i="3"/>
  <c r="M127" i="3"/>
  <c r="M124" i="3"/>
  <c r="N116" i="3"/>
  <c r="O116" i="3"/>
  <c r="P116" i="3"/>
  <c r="Q116" i="3"/>
  <c r="R116" i="3"/>
  <c r="S116" i="3"/>
  <c r="T116" i="3"/>
  <c r="U116" i="3"/>
  <c r="V116" i="3"/>
  <c r="W116" i="3"/>
  <c r="X116" i="3"/>
  <c r="N115" i="3"/>
  <c r="O115" i="3"/>
  <c r="P115" i="3"/>
  <c r="Q115" i="3"/>
  <c r="R115" i="3"/>
  <c r="S115" i="3"/>
  <c r="U115" i="3"/>
  <c r="V115" i="3"/>
  <c r="W115" i="3"/>
  <c r="X115" i="3"/>
  <c r="M116" i="3"/>
  <c r="M115" i="3"/>
  <c r="Y116" i="3" l="1"/>
  <c r="N65" i="3"/>
  <c r="O65" i="3"/>
  <c r="P65" i="3"/>
  <c r="Q65" i="3"/>
  <c r="R65" i="3"/>
  <c r="S65" i="3"/>
  <c r="T65" i="3"/>
  <c r="U65" i="3"/>
  <c r="V65" i="3"/>
  <c r="W65" i="3"/>
  <c r="X65" i="3"/>
  <c r="M65" i="3"/>
  <c r="N64" i="3"/>
  <c r="O64" i="3"/>
  <c r="P64" i="3"/>
  <c r="Q64" i="3"/>
  <c r="R64" i="3"/>
  <c r="S64" i="3"/>
  <c r="T64" i="3"/>
  <c r="U64" i="3"/>
  <c r="V64" i="3"/>
  <c r="W64" i="3"/>
  <c r="X64" i="3"/>
  <c r="M64" i="3"/>
  <c r="N63" i="3"/>
  <c r="O63" i="3"/>
  <c r="P63" i="3"/>
  <c r="Q63" i="3"/>
  <c r="R63" i="3"/>
  <c r="S63" i="3"/>
  <c r="T63" i="3"/>
  <c r="U63" i="3"/>
  <c r="V63" i="3"/>
  <c r="W63" i="3"/>
  <c r="X63" i="3"/>
  <c r="M63" i="3"/>
  <c r="N62" i="3"/>
  <c r="O62" i="3"/>
  <c r="P62" i="3"/>
  <c r="Q62" i="3"/>
  <c r="R62" i="3"/>
  <c r="S62" i="3"/>
  <c r="T62" i="3"/>
  <c r="U62" i="3"/>
  <c r="V62" i="3"/>
  <c r="W62" i="3"/>
  <c r="X62" i="3"/>
  <c r="M62" i="3"/>
  <c r="N61" i="3"/>
  <c r="O61" i="3"/>
  <c r="P61" i="3"/>
  <c r="Q61" i="3"/>
  <c r="R61" i="3"/>
  <c r="S61" i="3"/>
  <c r="T61" i="3"/>
  <c r="U61" i="3"/>
  <c r="V61" i="3"/>
  <c r="W61" i="3"/>
  <c r="X61" i="3"/>
  <c r="M61" i="3"/>
  <c r="Q177" i="3"/>
  <c r="N238" i="3"/>
  <c r="O238" i="3"/>
  <c r="P238" i="3"/>
  <c r="Q238" i="3"/>
  <c r="R238" i="3"/>
  <c r="S238" i="3"/>
  <c r="T238" i="3"/>
  <c r="U238" i="3"/>
  <c r="V238" i="3"/>
  <c r="W238" i="3"/>
  <c r="X238" i="3"/>
  <c r="M238" i="3"/>
  <c r="M68" i="3" l="1"/>
  <c r="N68" i="3"/>
  <c r="O68" i="3"/>
  <c r="P68" i="3"/>
  <c r="Q68" i="3"/>
  <c r="R68" i="3"/>
  <c r="S68" i="3"/>
  <c r="T68" i="3"/>
  <c r="U68" i="3"/>
  <c r="V68" i="3"/>
  <c r="W68" i="3"/>
  <c r="X68" i="3"/>
  <c r="N67" i="3"/>
  <c r="O67" i="3"/>
  <c r="P67" i="3"/>
  <c r="Q67" i="3"/>
  <c r="R67" i="3"/>
  <c r="S67" i="3"/>
  <c r="T67" i="3"/>
  <c r="U67" i="3"/>
  <c r="V67" i="3"/>
  <c r="W67" i="3"/>
  <c r="X67" i="3"/>
  <c r="M67" i="3"/>
  <c r="O40" i="3"/>
  <c r="P40" i="3"/>
  <c r="Q40" i="3"/>
  <c r="R40" i="3"/>
  <c r="S40" i="3"/>
  <c r="T40" i="3"/>
  <c r="U40" i="3"/>
  <c r="V40" i="3"/>
  <c r="W40" i="3"/>
  <c r="X40" i="3"/>
  <c r="N40" i="3"/>
  <c r="Y40" i="3" l="1"/>
  <c r="Y261" i="3"/>
  <c r="N260" i="3"/>
  <c r="O260" i="3"/>
  <c r="P260" i="3"/>
  <c r="Q260" i="3"/>
  <c r="R260" i="3"/>
  <c r="S260" i="3"/>
  <c r="T260" i="3"/>
  <c r="U260" i="3"/>
  <c r="V260" i="3"/>
  <c r="W260" i="3"/>
  <c r="X260" i="3"/>
  <c r="N262" i="3"/>
  <c r="O262" i="3"/>
  <c r="P262" i="3"/>
  <c r="Q262" i="3"/>
  <c r="R262" i="3"/>
  <c r="S262" i="3"/>
  <c r="T262" i="3"/>
  <c r="U262" i="3"/>
  <c r="V262" i="3"/>
  <c r="W262" i="3"/>
  <c r="X262" i="3"/>
  <c r="N263" i="3"/>
  <c r="O263" i="3"/>
  <c r="P263" i="3"/>
  <c r="Q263" i="3"/>
  <c r="R263" i="3"/>
  <c r="S263" i="3"/>
  <c r="T263" i="3"/>
  <c r="U263" i="3"/>
  <c r="V263" i="3"/>
  <c r="W263" i="3"/>
  <c r="X263" i="3"/>
  <c r="N264" i="3"/>
  <c r="O264" i="3"/>
  <c r="P264" i="3"/>
  <c r="Q264" i="3"/>
  <c r="R264" i="3"/>
  <c r="S264" i="3"/>
  <c r="T264" i="3"/>
  <c r="U264" i="3"/>
  <c r="V264" i="3"/>
  <c r="W264" i="3"/>
  <c r="X264" i="3"/>
  <c r="N255" i="3"/>
  <c r="O255" i="3"/>
  <c r="P255" i="3"/>
  <c r="Q255" i="3"/>
  <c r="R255" i="3"/>
  <c r="S255" i="3"/>
  <c r="T255" i="3"/>
  <c r="U255" i="3"/>
  <c r="V255" i="3"/>
  <c r="W255" i="3"/>
  <c r="X255" i="3"/>
  <c r="M255" i="3"/>
  <c r="N252" i="3"/>
  <c r="O252" i="3"/>
  <c r="P252" i="3"/>
  <c r="Q252" i="3"/>
  <c r="R252" i="3"/>
  <c r="S252" i="3"/>
  <c r="T252" i="3"/>
  <c r="U252" i="3"/>
  <c r="V252" i="3"/>
  <c r="W252" i="3"/>
  <c r="X252" i="3"/>
  <c r="M252" i="3"/>
  <c r="M253" i="3"/>
  <c r="N83" i="3"/>
  <c r="O83" i="3"/>
  <c r="P83" i="3"/>
  <c r="Q83" i="3"/>
  <c r="R83" i="3"/>
  <c r="S83" i="3"/>
  <c r="T83" i="3"/>
  <c r="U83" i="3"/>
  <c r="V83" i="3"/>
  <c r="W83" i="3"/>
  <c r="X83" i="3"/>
  <c r="M83" i="3"/>
  <c r="N82" i="3"/>
  <c r="O82" i="3"/>
  <c r="P82" i="3"/>
  <c r="Q82" i="3"/>
  <c r="R82" i="3"/>
  <c r="S82" i="3"/>
  <c r="T82" i="3"/>
  <c r="U82" i="3"/>
  <c r="V82" i="3"/>
  <c r="W82" i="3"/>
  <c r="X82" i="3"/>
  <c r="M82" i="3"/>
  <c r="N81" i="3"/>
  <c r="O81" i="3"/>
  <c r="P81" i="3"/>
  <c r="Q81" i="3"/>
  <c r="R81" i="3"/>
  <c r="S81" i="3"/>
  <c r="T81" i="3"/>
  <c r="U81" i="3"/>
  <c r="V81" i="3"/>
  <c r="W81" i="3"/>
  <c r="X81" i="3"/>
  <c r="M81" i="3"/>
  <c r="U76" i="3"/>
  <c r="Y81" i="3" l="1"/>
  <c r="Z81" i="3" s="1"/>
  <c r="M256" i="3"/>
  <c r="N103" i="3"/>
  <c r="O103" i="3"/>
  <c r="P103" i="3"/>
  <c r="Q103" i="3"/>
  <c r="R103" i="3"/>
  <c r="S103" i="3"/>
  <c r="T103" i="3"/>
  <c r="U103" i="3"/>
  <c r="V103" i="3"/>
  <c r="W103" i="3"/>
  <c r="X103" i="3"/>
  <c r="N102" i="3"/>
  <c r="O102" i="3"/>
  <c r="P102" i="3"/>
  <c r="Q102" i="3"/>
  <c r="R102" i="3"/>
  <c r="S102" i="3"/>
  <c r="T102" i="3"/>
  <c r="U102" i="3"/>
  <c r="V102" i="3"/>
  <c r="W102" i="3"/>
  <c r="X102" i="3"/>
  <c r="N101" i="3"/>
  <c r="O101" i="3"/>
  <c r="P101" i="3"/>
  <c r="Q101" i="3"/>
  <c r="R101" i="3"/>
  <c r="S101" i="3"/>
  <c r="T101" i="3"/>
  <c r="U101" i="3"/>
  <c r="V101" i="3"/>
  <c r="W101" i="3"/>
  <c r="X101" i="3"/>
  <c r="U100" i="3"/>
  <c r="M101" i="3"/>
  <c r="M100" i="3"/>
  <c r="M102" i="3"/>
  <c r="M103" i="3"/>
  <c r="Y103" i="3" l="1"/>
  <c r="N133" i="3"/>
  <c r="O133" i="3"/>
  <c r="P133" i="3"/>
  <c r="Q133" i="3"/>
  <c r="R133" i="3"/>
  <c r="S133" i="3"/>
  <c r="T133" i="3"/>
  <c r="U133" i="3"/>
  <c r="V133" i="3"/>
  <c r="W133" i="3"/>
  <c r="X133" i="3"/>
  <c r="M133" i="3"/>
  <c r="M132" i="3"/>
  <c r="Y133" i="3" l="1"/>
  <c r="M168" i="3" l="1"/>
  <c r="M165" i="3"/>
  <c r="Y149" i="3"/>
  <c r="U150" i="3"/>
  <c r="T150" i="3"/>
  <c r="V150" i="3"/>
  <c r="M144" i="3" l="1"/>
  <c r="Y139" i="3"/>
  <c r="O144" i="3"/>
  <c r="O140" i="3"/>
  <c r="Y91" i="3" l="1"/>
  <c r="Y84" i="3" l="1"/>
  <c r="Z84" i="3" s="1"/>
  <c r="Y25" i="3"/>
  <c r="Z25" i="3" s="1"/>
  <c r="Q76" i="3"/>
  <c r="Y115" i="3" l="1"/>
  <c r="Z115" i="3" s="1"/>
  <c r="Z116" i="3"/>
  <c r="Y127" i="3"/>
  <c r="Z127" i="3" s="1"/>
  <c r="Y117" i="3" l="1"/>
  <c r="Z117" i="3" s="1"/>
  <c r="Y121" i="3"/>
  <c r="AA121" i="3" s="1"/>
  <c r="Y29" i="3" l="1"/>
  <c r="Z29" i="3" s="1"/>
  <c r="Y259" i="3" l="1"/>
  <c r="Z259" i="3" s="1"/>
  <c r="Y252" i="3"/>
  <c r="Z252" i="3" s="1"/>
  <c r="AA40" i="3" l="1"/>
  <c r="Y216" i="3"/>
  <c r="Z216" i="3" s="1"/>
  <c r="AA133" i="3" l="1"/>
  <c r="Y254" i="3"/>
  <c r="Z254" i="3" s="1"/>
  <c r="Z261" i="3"/>
  <c r="Y92" i="3" l="1"/>
  <c r="Z91" i="3"/>
  <c r="Y89" i="3"/>
  <c r="Z89" i="3" s="1"/>
  <c r="Y88" i="3"/>
  <c r="Y83" i="3"/>
  <c r="Z83" i="3" s="1"/>
  <c r="Y82" i="3"/>
  <c r="Z82" i="3" s="1"/>
  <c r="Y79" i="3"/>
  <c r="N152" i="3" l="1"/>
  <c r="O152" i="3"/>
  <c r="P152" i="3"/>
  <c r="Q152" i="3"/>
  <c r="R152" i="3"/>
  <c r="S152" i="3"/>
  <c r="T152" i="3"/>
  <c r="U152" i="3"/>
  <c r="V152" i="3"/>
  <c r="W152" i="3"/>
  <c r="X152" i="3"/>
  <c r="M152" i="3"/>
  <c r="X150" i="3"/>
  <c r="X151" i="3" s="1"/>
  <c r="N150" i="3"/>
  <c r="N151" i="3" s="1"/>
  <c r="O150" i="3"/>
  <c r="O151" i="3" s="1"/>
  <c r="P150" i="3"/>
  <c r="P151" i="3" s="1"/>
  <c r="Q150" i="3"/>
  <c r="Q151" i="3" s="1"/>
  <c r="R150" i="3"/>
  <c r="R151" i="3" s="1"/>
  <c r="S150" i="3"/>
  <c r="S151" i="3" s="1"/>
  <c r="T151" i="3"/>
  <c r="U151" i="3"/>
  <c r="V151" i="3"/>
  <c r="W150" i="3"/>
  <c r="W151" i="3" s="1"/>
  <c r="M150" i="3"/>
  <c r="M151" i="3" s="1"/>
  <c r="N147" i="3"/>
  <c r="O147" i="3"/>
  <c r="P147" i="3"/>
  <c r="Q147" i="3"/>
  <c r="R147" i="3"/>
  <c r="S147" i="3"/>
  <c r="T147" i="3"/>
  <c r="U147" i="3"/>
  <c r="V147" i="3"/>
  <c r="W147" i="3"/>
  <c r="X147" i="3"/>
  <c r="M147" i="3"/>
  <c r="O145" i="3"/>
  <c r="P145" i="3"/>
  <c r="Q145" i="3"/>
  <c r="R145" i="3"/>
  <c r="S145" i="3"/>
  <c r="T145" i="3"/>
  <c r="U145" i="3"/>
  <c r="V145" i="3"/>
  <c r="W145" i="3"/>
  <c r="X145" i="3"/>
  <c r="N145" i="3"/>
  <c r="N144" i="3"/>
  <c r="P144" i="3"/>
  <c r="Q144" i="3"/>
  <c r="R144" i="3"/>
  <c r="S144" i="3"/>
  <c r="T144" i="3"/>
  <c r="U144" i="3"/>
  <c r="V144" i="3"/>
  <c r="W144" i="3"/>
  <c r="X144" i="3"/>
  <c r="N140" i="3"/>
  <c r="N141" i="3" s="1"/>
  <c r="N146" i="3" s="1"/>
  <c r="O141" i="3"/>
  <c r="O146" i="3" s="1"/>
  <c r="P140" i="3"/>
  <c r="P141" i="3" s="1"/>
  <c r="P146" i="3" s="1"/>
  <c r="Q140" i="3"/>
  <c r="Q141" i="3" s="1"/>
  <c r="Q146" i="3" s="1"/>
  <c r="R140" i="3"/>
  <c r="R141" i="3" s="1"/>
  <c r="R146" i="3" s="1"/>
  <c r="S140" i="3"/>
  <c r="S141" i="3" s="1"/>
  <c r="S146" i="3" s="1"/>
  <c r="T140" i="3"/>
  <c r="T141" i="3" s="1"/>
  <c r="T146" i="3" s="1"/>
  <c r="U140" i="3"/>
  <c r="U141" i="3" s="1"/>
  <c r="U146" i="3" s="1"/>
  <c r="V140" i="3"/>
  <c r="V141" i="3" s="1"/>
  <c r="V146" i="3" s="1"/>
  <c r="W140" i="3"/>
  <c r="W141" i="3" s="1"/>
  <c r="W146" i="3" s="1"/>
  <c r="X140" i="3"/>
  <c r="X141" i="3" s="1"/>
  <c r="X146" i="3" s="1"/>
  <c r="M140" i="3"/>
  <c r="M141" i="3" s="1"/>
  <c r="M146" i="3" s="1"/>
  <c r="Y138" i="3"/>
  <c r="Z138" i="3" s="1"/>
  <c r="Y142" i="3"/>
  <c r="Z142" i="3" s="1"/>
  <c r="Z149" i="3"/>
  <c r="Z153" i="3"/>
  <c r="Z139" i="3"/>
  <c r="Y146" i="3" l="1"/>
  <c r="AA146" i="3" s="1"/>
  <c r="Y152" i="3"/>
  <c r="Z152" i="3" s="1"/>
  <c r="Y148" i="3"/>
  <c r="Z148" i="3" s="1"/>
  <c r="Y151" i="3"/>
  <c r="Z151" i="3" s="1"/>
  <c r="Y150" i="3"/>
  <c r="Z150" i="3" s="1"/>
  <c r="Y145" i="3"/>
  <c r="Z145" i="3" s="1"/>
  <c r="Y144" i="3"/>
  <c r="Z144" i="3" s="1"/>
  <c r="Y143" i="3"/>
  <c r="Z143" i="3" s="1"/>
  <c r="Y141" i="3"/>
  <c r="Z141" i="3" s="1"/>
  <c r="Y140" i="3"/>
  <c r="Z140" i="3" s="1"/>
  <c r="Y147" i="3"/>
  <c r="Z147" i="3" s="1"/>
  <c r="Y193" i="3" l="1"/>
  <c r="AA193" i="3" s="1"/>
  <c r="Y197" i="3" l="1"/>
  <c r="Z197" i="3" s="1"/>
  <c r="Y192" i="3"/>
  <c r="Z192" i="3" s="1"/>
  <c r="Y194" i="3"/>
  <c r="Z194" i="3" s="1"/>
  <c r="Y195" i="3"/>
  <c r="Z195" i="3" s="1"/>
  <c r="Y196" i="3"/>
  <c r="Z196" i="3" s="1"/>
  <c r="M186" i="3"/>
  <c r="M264" i="3"/>
  <c r="M263" i="3"/>
  <c r="M262" i="3"/>
  <c r="M260" i="3"/>
  <c r="Y258" i="3"/>
  <c r="Z258" i="3" s="1"/>
  <c r="X257" i="3"/>
  <c r="W257" i="3"/>
  <c r="V257" i="3"/>
  <c r="U257" i="3"/>
  <c r="T257" i="3"/>
  <c r="S257" i="3"/>
  <c r="R257" i="3"/>
  <c r="Q257" i="3"/>
  <c r="P257" i="3"/>
  <c r="O257" i="3"/>
  <c r="N257" i="3"/>
  <c r="M257" i="3"/>
  <c r="X256" i="3"/>
  <c r="W256" i="3"/>
  <c r="V256" i="3"/>
  <c r="U256" i="3"/>
  <c r="T256" i="3"/>
  <c r="S256" i="3"/>
  <c r="R256" i="3"/>
  <c r="Q256" i="3"/>
  <c r="P256" i="3"/>
  <c r="O256" i="3"/>
  <c r="N256" i="3"/>
  <c r="Y255" i="3"/>
  <c r="Z255" i="3" s="1"/>
  <c r="X253" i="3"/>
  <c r="W253" i="3"/>
  <c r="V253" i="3"/>
  <c r="U253" i="3"/>
  <c r="T253" i="3"/>
  <c r="S253" i="3"/>
  <c r="R253" i="3"/>
  <c r="Q253" i="3"/>
  <c r="P253" i="3"/>
  <c r="O253" i="3"/>
  <c r="N253" i="3"/>
  <c r="Y251" i="3"/>
  <c r="Z251" i="3" s="1"/>
  <c r="Y242" i="3"/>
  <c r="Z242" i="3" s="1"/>
  <c r="Y241" i="3"/>
  <c r="Z241" i="3" s="1"/>
  <c r="Y240" i="3"/>
  <c r="Z240" i="3" s="1"/>
  <c r="Y239" i="3"/>
  <c r="Z239" i="3" s="1"/>
  <c r="Y238" i="3"/>
  <c r="AA238" i="3" s="1"/>
  <c r="Y237" i="3"/>
  <c r="Z237" i="3" s="1"/>
  <c r="Y236" i="3"/>
  <c r="Z236" i="3" s="1"/>
  <c r="Y235" i="3"/>
  <c r="Z235" i="3" s="1"/>
  <c r="Y234" i="3"/>
  <c r="Z234" i="3" s="1"/>
  <c r="Y233" i="3"/>
  <c r="Z233" i="3" s="1"/>
  <c r="Y232" i="3"/>
  <c r="Z232" i="3" s="1"/>
  <c r="Y231" i="3"/>
  <c r="Z231" i="3" s="1"/>
  <c r="Y230" i="3"/>
  <c r="Z230" i="3" s="1"/>
  <c r="Y229" i="3"/>
  <c r="Z229" i="3" s="1"/>
  <c r="Y228" i="3"/>
  <c r="AA228" i="3" s="1"/>
  <c r="Y227" i="3"/>
  <c r="Z227" i="3" s="1"/>
  <c r="Y226" i="3"/>
  <c r="AA226" i="3" s="1"/>
  <c r="Y225" i="3"/>
  <c r="Z225" i="3" s="1"/>
  <c r="Y224" i="3"/>
  <c r="AA224" i="3" s="1"/>
  <c r="Z223" i="3"/>
  <c r="Y222" i="3"/>
  <c r="AA222" i="3" s="1"/>
  <c r="Y221" i="3"/>
  <c r="AA221" i="3" s="1"/>
  <c r="Y220" i="3"/>
  <c r="AA220" i="3" s="1"/>
  <c r="Y219" i="3"/>
  <c r="AA219" i="3" s="1"/>
  <c r="Y218" i="3"/>
  <c r="Z218" i="3" s="1"/>
  <c r="Y217" i="3"/>
  <c r="Z217" i="3" s="1"/>
  <c r="Y215" i="3"/>
  <c r="Z215" i="3" s="1"/>
  <c r="Y214" i="3"/>
  <c r="Z214" i="3" s="1"/>
  <c r="Y213" i="3"/>
  <c r="Z213" i="3" s="1"/>
  <c r="Y212" i="3"/>
  <c r="Z212" i="3" s="1"/>
  <c r="Y209" i="3"/>
  <c r="Z209" i="3" s="1"/>
  <c r="Y208" i="3"/>
  <c r="Z208" i="3" s="1"/>
  <c r="Y207" i="3"/>
  <c r="Z207" i="3" s="1"/>
  <c r="X206" i="3"/>
  <c r="W206" i="3"/>
  <c r="V206" i="3"/>
  <c r="U206" i="3"/>
  <c r="T206" i="3"/>
  <c r="S206" i="3"/>
  <c r="R206" i="3"/>
  <c r="Q206" i="3"/>
  <c r="P206" i="3"/>
  <c r="O206" i="3"/>
  <c r="N206" i="3"/>
  <c r="M206" i="3"/>
  <c r="X205" i="3"/>
  <c r="W205" i="3"/>
  <c r="V205" i="3"/>
  <c r="U205" i="3"/>
  <c r="T205" i="3"/>
  <c r="S205" i="3"/>
  <c r="R205" i="3"/>
  <c r="Q205" i="3"/>
  <c r="P205" i="3"/>
  <c r="O205" i="3"/>
  <c r="N205" i="3"/>
  <c r="M205" i="3"/>
  <c r="Y204" i="3"/>
  <c r="Z204" i="3" s="1"/>
  <c r="Y199" i="3"/>
  <c r="Z199" i="3" s="1"/>
  <c r="Y198" i="3"/>
  <c r="Z198" i="3" s="1"/>
  <c r="Y191" i="3"/>
  <c r="Z191" i="3" s="1"/>
  <c r="Y190" i="3"/>
  <c r="Z190" i="3" s="1"/>
  <c r="Y189" i="3"/>
  <c r="Z189" i="3" s="1"/>
  <c r="Y188" i="3"/>
  <c r="Z188" i="3" s="1"/>
  <c r="X187" i="3"/>
  <c r="W187" i="3"/>
  <c r="V187" i="3"/>
  <c r="U187" i="3"/>
  <c r="T187" i="3"/>
  <c r="S187" i="3"/>
  <c r="R187" i="3"/>
  <c r="Q187" i="3"/>
  <c r="P187" i="3"/>
  <c r="O187" i="3"/>
  <c r="N187" i="3"/>
  <c r="M187" i="3"/>
  <c r="X185" i="3"/>
  <c r="W185" i="3"/>
  <c r="V185" i="3"/>
  <c r="U185" i="3"/>
  <c r="T185" i="3"/>
  <c r="S185" i="3"/>
  <c r="R185" i="3"/>
  <c r="Q185" i="3"/>
  <c r="P185" i="3"/>
  <c r="O185" i="3"/>
  <c r="N185" i="3"/>
  <c r="M185" i="3"/>
  <c r="X184" i="3"/>
  <c r="W184" i="3"/>
  <c r="V184" i="3"/>
  <c r="U184" i="3"/>
  <c r="T184" i="3"/>
  <c r="S184" i="3"/>
  <c r="R184" i="3"/>
  <c r="Q184" i="3"/>
  <c r="P184" i="3"/>
  <c r="O184" i="3"/>
  <c r="N184" i="3"/>
  <c r="M184" i="3"/>
  <c r="X183" i="3"/>
  <c r="W183" i="3"/>
  <c r="V183" i="3"/>
  <c r="U183" i="3"/>
  <c r="T183" i="3"/>
  <c r="S183" i="3"/>
  <c r="R183" i="3"/>
  <c r="Q183" i="3"/>
  <c r="P183" i="3"/>
  <c r="O183" i="3"/>
  <c r="N183" i="3"/>
  <c r="M183" i="3"/>
  <c r="Y182" i="3"/>
  <c r="AA182" i="3" s="1"/>
  <c r="X181" i="3"/>
  <c r="W181" i="3"/>
  <c r="V181" i="3"/>
  <c r="U181" i="3"/>
  <c r="T181" i="3"/>
  <c r="S181" i="3"/>
  <c r="R181" i="3"/>
  <c r="Q181" i="3"/>
  <c r="P181" i="3"/>
  <c r="O181" i="3"/>
  <c r="N181" i="3"/>
  <c r="M181" i="3"/>
  <c r="X180" i="3"/>
  <c r="W180" i="3"/>
  <c r="V180" i="3"/>
  <c r="U180" i="3"/>
  <c r="T180" i="3"/>
  <c r="S180" i="3"/>
  <c r="R180" i="3"/>
  <c r="Q180" i="3"/>
  <c r="P180" i="3"/>
  <c r="O180" i="3"/>
  <c r="N180" i="3"/>
  <c r="M180" i="3"/>
  <c r="X179" i="3"/>
  <c r="W179" i="3"/>
  <c r="V179" i="3"/>
  <c r="U179" i="3"/>
  <c r="T179" i="3"/>
  <c r="S179" i="3"/>
  <c r="R179" i="3"/>
  <c r="Q179" i="3"/>
  <c r="P179" i="3"/>
  <c r="O179" i="3"/>
  <c r="N179" i="3"/>
  <c r="M179" i="3"/>
  <c r="X178" i="3"/>
  <c r="W178" i="3"/>
  <c r="V178" i="3"/>
  <c r="U178" i="3"/>
  <c r="T178" i="3"/>
  <c r="S178" i="3"/>
  <c r="R178" i="3"/>
  <c r="Q178" i="3"/>
  <c r="P178" i="3"/>
  <c r="O178" i="3"/>
  <c r="N178" i="3"/>
  <c r="M178" i="3"/>
  <c r="X177" i="3"/>
  <c r="W177" i="3"/>
  <c r="V177" i="3"/>
  <c r="U177" i="3"/>
  <c r="T177" i="3"/>
  <c r="S177" i="3"/>
  <c r="R177" i="3"/>
  <c r="O177" i="3"/>
  <c r="N177" i="3"/>
  <c r="M177" i="3"/>
  <c r="Y176" i="3"/>
  <c r="AA176" i="3" s="1"/>
  <c r="X175" i="3"/>
  <c r="W175" i="3"/>
  <c r="V175" i="3"/>
  <c r="U175" i="3"/>
  <c r="T175" i="3"/>
  <c r="S175" i="3"/>
  <c r="R175" i="3"/>
  <c r="Q175" i="3"/>
  <c r="P175" i="3"/>
  <c r="O175" i="3"/>
  <c r="N175" i="3"/>
  <c r="M175" i="3"/>
  <c r="Y174" i="3"/>
  <c r="Z174" i="3" s="1"/>
  <c r="X173" i="3"/>
  <c r="W173" i="3"/>
  <c r="V173" i="3"/>
  <c r="U173" i="3"/>
  <c r="T173" i="3"/>
  <c r="S173" i="3"/>
  <c r="R173" i="3"/>
  <c r="Q173" i="3"/>
  <c r="P173" i="3"/>
  <c r="O173" i="3"/>
  <c r="N173" i="3"/>
  <c r="M173" i="3"/>
  <c r="X172" i="3"/>
  <c r="W172" i="3"/>
  <c r="V172" i="3"/>
  <c r="U172" i="3"/>
  <c r="T172" i="3"/>
  <c r="S172" i="3"/>
  <c r="R172" i="3"/>
  <c r="Q172" i="3"/>
  <c r="P172" i="3"/>
  <c r="O172" i="3"/>
  <c r="N172" i="3"/>
  <c r="M172" i="3"/>
  <c r="X171" i="3"/>
  <c r="W171" i="3"/>
  <c r="V171" i="3"/>
  <c r="U171" i="3"/>
  <c r="T171" i="3"/>
  <c r="S171" i="3"/>
  <c r="R171" i="3"/>
  <c r="Q171" i="3"/>
  <c r="P171" i="3"/>
  <c r="O171" i="3"/>
  <c r="N171" i="3"/>
  <c r="M171" i="3"/>
  <c r="X170" i="3"/>
  <c r="W170" i="3"/>
  <c r="V170" i="3"/>
  <c r="U170" i="3"/>
  <c r="T170" i="3"/>
  <c r="S170" i="3"/>
  <c r="R170" i="3"/>
  <c r="Q170" i="3"/>
  <c r="P170" i="3"/>
  <c r="O170" i="3"/>
  <c r="N170" i="3"/>
  <c r="M170" i="3"/>
  <c r="Y169" i="3"/>
  <c r="AA169" i="3" s="1"/>
  <c r="X168" i="3"/>
  <c r="W168" i="3"/>
  <c r="V168" i="3"/>
  <c r="U168" i="3"/>
  <c r="T168" i="3"/>
  <c r="S168" i="3"/>
  <c r="R168" i="3"/>
  <c r="Q168" i="3"/>
  <c r="P168" i="3"/>
  <c r="N168" i="3"/>
  <c r="X167" i="3"/>
  <c r="W167" i="3"/>
  <c r="V167" i="3"/>
  <c r="U167" i="3"/>
  <c r="T167" i="3"/>
  <c r="S167" i="3"/>
  <c r="R167" i="3"/>
  <c r="Q167" i="3"/>
  <c r="P167" i="3"/>
  <c r="O167" i="3"/>
  <c r="N167" i="3"/>
  <c r="M167" i="3"/>
  <c r="X166" i="3"/>
  <c r="W166" i="3"/>
  <c r="V166" i="3"/>
  <c r="U166" i="3"/>
  <c r="T166" i="3"/>
  <c r="S166" i="3"/>
  <c r="R166" i="3"/>
  <c r="Q166" i="3"/>
  <c r="P166" i="3"/>
  <c r="O166" i="3"/>
  <c r="N166" i="3"/>
  <c r="M166" i="3"/>
  <c r="X165" i="3"/>
  <c r="W165" i="3"/>
  <c r="V165" i="3"/>
  <c r="U165" i="3"/>
  <c r="T165" i="3"/>
  <c r="S165" i="3"/>
  <c r="R165" i="3"/>
  <c r="Q165" i="3"/>
  <c r="P165" i="3"/>
  <c r="O165" i="3"/>
  <c r="N165" i="3"/>
  <c r="X164" i="3"/>
  <c r="W164" i="3"/>
  <c r="V164" i="3"/>
  <c r="U164" i="3"/>
  <c r="T164" i="3"/>
  <c r="S164" i="3"/>
  <c r="R164" i="3"/>
  <c r="Q164" i="3"/>
  <c r="P164" i="3"/>
  <c r="O164" i="3"/>
  <c r="N164" i="3"/>
  <c r="M164" i="3"/>
  <c r="Y163" i="3"/>
  <c r="Z163" i="3" s="1"/>
  <c r="X136" i="3"/>
  <c r="W136" i="3"/>
  <c r="V136" i="3"/>
  <c r="U136" i="3"/>
  <c r="T136" i="3"/>
  <c r="S136" i="3"/>
  <c r="R136" i="3"/>
  <c r="Q136" i="3"/>
  <c r="P136" i="3"/>
  <c r="O136" i="3"/>
  <c r="N136" i="3"/>
  <c r="M136" i="3"/>
  <c r="X132" i="3"/>
  <c r="W132" i="3"/>
  <c r="V132" i="3"/>
  <c r="U132" i="3"/>
  <c r="T132" i="3"/>
  <c r="S132" i="3"/>
  <c r="R132" i="3"/>
  <c r="Q132" i="3"/>
  <c r="P132" i="3"/>
  <c r="O132" i="3"/>
  <c r="N132" i="3"/>
  <c r="X131" i="3"/>
  <c r="W131" i="3"/>
  <c r="V131" i="3"/>
  <c r="U131" i="3"/>
  <c r="T131" i="3"/>
  <c r="S131" i="3"/>
  <c r="R131" i="3"/>
  <c r="Q131" i="3"/>
  <c r="P131" i="3"/>
  <c r="O131" i="3"/>
  <c r="N131" i="3"/>
  <c r="M131" i="3"/>
  <c r="Y130" i="3"/>
  <c r="Z130" i="3" s="1"/>
  <c r="X128" i="3"/>
  <c r="X129" i="3" s="1"/>
  <c r="W128" i="3"/>
  <c r="W129" i="3" s="1"/>
  <c r="V128" i="3"/>
  <c r="V129" i="3" s="1"/>
  <c r="U128" i="3"/>
  <c r="U129" i="3" s="1"/>
  <c r="T128" i="3"/>
  <c r="T129" i="3" s="1"/>
  <c r="S128" i="3"/>
  <c r="S129" i="3" s="1"/>
  <c r="R128" i="3"/>
  <c r="R129" i="3" s="1"/>
  <c r="Q128" i="3"/>
  <c r="Q129" i="3" s="1"/>
  <c r="P128" i="3"/>
  <c r="P129" i="3" s="1"/>
  <c r="O128" i="3"/>
  <c r="O129" i="3" s="1"/>
  <c r="N128" i="3"/>
  <c r="N129" i="3" s="1"/>
  <c r="M128" i="3"/>
  <c r="Y126" i="3"/>
  <c r="Z126" i="3" s="1"/>
  <c r="X124" i="3"/>
  <c r="W124" i="3"/>
  <c r="V124" i="3"/>
  <c r="U124" i="3"/>
  <c r="T124" i="3"/>
  <c r="S124" i="3"/>
  <c r="R124" i="3"/>
  <c r="Q124" i="3"/>
  <c r="P124" i="3"/>
  <c r="O124" i="3"/>
  <c r="N124" i="3"/>
  <c r="Y120" i="3"/>
  <c r="AA120" i="3" s="1"/>
  <c r="Y118" i="3"/>
  <c r="Z118" i="3" s="1"/>
  <c r="Z114" i="3"/>
  <c r="Y110" i="3"/>
  <c r="AA110" i="3" s="1"/>
  <c r="Y109" i="3"/>
  <c r="Z109" i="3" s="1"/>
  <c r="Y108" i="3"/>
  <c r="Z108" i="3" s="1"/>
  <c r="Y107" i="3"/>
  <c r="Z107" i="3" s="1"/>
  <c r="Y106" i="3"/>
  <c r="Z106" i="3" s="1"/>
  <c r="Y105" i="3"/>
  <c r="Z105" i="3" s="1"/>
  <c r="Y104" i="3"/>
  <c r="Z104" i="3" s="1"/>
  <c r="X100" i="3"/>
  <c r="W100" i="3"/>
  <c r="V100" i="3"/>
  <c r="T100" i="3"/>
  <c r="S100" i="3"/>
  <c r="R100" i="3"/>
  <c r="Q100" i="3"/>
  <c r="P100" i="3"/>
  <c r="O100" i="3"/>
  <c r="N100" i="3"/>
  <c r="Y97" i="3"/>
  <c r="Z92" i="3"/>
  <c r="Z88" i="3"/>
  <c r="X80" i="3"/>
  <c r="W80" i="3"/>
  <c r="V80" i="3"/>
  <c r="U80" i="3"/>
  <c r="S80" i="3"/>
  <c r="R80" i="3"/>
  <c r="Q80" i="3"/>
  <c r="P80" i="3"/>
  <c r="O80" i="3"/>
  <c r="N80" i="3"/>
  <c r="M80" i="3"/>
  <c r="Z79" i="3"/>
  <c r="X78" i="3"/>
  <c r="W78" i="3"/>
  <c r="V78" i="3"/>
  <c r="U78" i="3"/>
  <c r="T78" i="3"/>
  <c r="S78" i="3"/>
  <c r="R78" i="3"/>
  <c r="Q78" i="3"/>
  <c r="P78" i="3"/>
  <c r="O78" i="3"/>
  <c r="N78" i="3"/>
  <c r="M78" i="3"/>
  <c r="X77" i="3"/>
  <c r="W77" i="3"/>
  <c r="V77" i="3"/>
  <c r="U77" i="3"/>
  <c r="T77" i="3"/>
  <c r="S77" i="3"/>
  <c r="R77" i="3"/>
  <c r="Q77" i="3"/>
  <c r="P77" i="3"/>
  <c r="O77" i="3"/>
  <c r="N77" i="3"/>
  <c r="M77" i="3"/>
  <c r="X76" i="3"/>
  <c r="W76" i="3"/>
  <c r="V76" i="3"/>
  <c r="S76" i="3"/>
  <c r="R76" i="3"/>
  <c r="P76" i="3"/>
  <c r="O76" i="3"/>
  <c r="N76" i="3"/>
  <c r="M76" i="3"/>
  <c r="X74" i="3"/>
  <c r="W74" i="3"/>
  <c r="V74" i="3"/>
  <c r="U74" i="3"/>
  <c r="T74" i="3"/>
  <c r="S74" i="3"/>
  <c r="R74" i="3"/>
  <c r="Q74" i="3"/>
  <c r="P74" i="3"/>
  <c r="O74" i="3"/>
  <c r="N74" i="3"/>
  <c r="M74" i="3"/>
  <c r="X73" i="3"/>
  <c r="W73" i="3"/>
  <c r="V73" i="3"/>
  <c r="U73" i="3"/>
  <c r="T73" i="3"/>
  <c r="S73" i="3"/>
  <c r="R73" i="3"/>
  <c r="Q73" i="3"/>
  <c r="P73" i="3"/>
  <c r="O73" i="3"/>
  <c r="N73" i="3"/>
  <c r="M73" i="3"/>
  <c r="X72" i="3"/>
  <c r="W72" i="3"/>
  <c r="V72" i="3"/>
  <c r="U72" i="3"/>
  <c r="T72" i="3"/>
  <c r="S72" i="3"/>
  <c r="R72" i="3"/>
  <c r="Q72" i="3"/>
  <c r="P72" i="3"/>
  <c r="O72" i="3"/>
  <c r="N72" i="3"/>
  <c r="M72" i="3"/>
  <c r="X71" i="3"/>
  <c r="W71" i="3"/>
  <c r="V71" i="3"/>
  <c r="U71" i="3"/>
  <c r="T71" i="3"/>
  <c r="S71" i="3"/>
  <c r="R71" i="3"/>
  <c r="Q71" i="3"/>
  <c r="P71" i="3"/>
  <c r="O71" i="3"/>
  <c r="M71" i="3"/>
  <c r="Y65" i="3"/>
  <c r="Z65" i="3" s="1"/>
  <c r="Y64" i="3"/>
  <c r="Z64" i="3" s="1"/>
  <c r="Y63" i="3"/>
  <c r="AA63" i="3" s="1"/>
  <c r="Y62" i="3"/>
  <c r="Z62" i="3" s="1"/>
  <c r="Y61" i="3"/>
  <c r="Z61" i="3" s="1"/>
  <c r="Y60" i="3"/>
  <c r="Z60" i="3" s="1"/>
  <c r="X59" i="3"/>
  <c r="W59" i="3"/>
  <c r="V59" i="3"/>
  <c r="U59" i="3"/>
  <c r="T59" i="3"/>
  <c r="S59" i="3"/>
  <c r="R59" i="3"/>
  <c r="Q59" i="3"/>
  <c r="P59" i="3"/>
  <c r="O59" i="3"/>
  <c r="N59" i="3"/>
  <c r="M59" i="3"/>
  <c r="X58" i="3"/>
  <c r="W58" i="3"/>
  <c r="V58" i="3"/>
  <c r="U58" i="3"/>
  <c r="T58" i="3"/>
  <c r="S58" i="3"/>
  <c r="R58" i="3"/>
  <c r="Q58" i="3"/>
  <c r="P58" i="3"/>
  <c r="O58" i="3"/>
  <c r="N58" i="3"/>
  <c r="M58" i="3"/>
  <c r="X57" i="3"/>
  <c r="W57" i="3"/>
  <c r="V57" i="3"/>
  <c r="U57" i="3"/>
  <c r="T57" i="3"/>
  <c r="S57" i="3"/>
  <c r="R57" i="3"/>
  <c r="Q57" i="3"/>
  <c r="P57" i="3"/>
  <c r="O57" i="3"/>
  <c r="N57" i="3"/>
  <c r="M57" i="3"/>
  <c r="X56" i="3"/>
  <c r="W56" i="3"/>
  <c r="V56" i="3"/>
  <c r="U56" i="3"/>
  <c r="T56" i="3"/>
  <c r="S56" i="3"/>
  <c r="R56" i="3"/>
  <c r="Q56" i="3"/>
  <c r="P56" i="3"/>
  <c r="O56" i="3"/>
  <c r="X46" i="3"/>
  <c r="W46" i="3"/>
  <c r="V46" i="3"/>
  <c r="U46" i="3"/>
  <c r="T46" i="3"/>
  <c r="S46" i="3"/>
  <c r="R46" i="3"/>
  <c r="Q46" i="3"/>
  <c r="P46" i="3"/>
  <c r="O46" i="3"/>
  <c r="N46" i="3"/>
  <c r="M46" i="3"/>
  <c r="X45" i="3"/>
  <c r="W45" i="3"/>
  <c r="V45" i="3"/>
  <c r="U45" i="3"/>
  <c r="T45" i="3"/>
  <c r="S45" i="3"/>
  <c r="R45" i="3"/>
  <c r="Q45" i="3"/>
  <c r="P45" i="3"/>
  <c r="O45" i="3"/>
  <c r="N45" i="3"/>
  <c r="M45" i="3"/>
  <c r="Y44" i="3"/>
  <c r="Z44" i="3" s="1"/>
  <c r="Y43" i="3"/>
  <c r="AA43" i="3" s="1"/>
  <c r="X41" i="3"/>
  <c r="X42" i="3" s="1"/>
  <c r="W41" i="3"/>
  <c r="W42" i="3" s="1"/>
  <c r="V41" i="3"/>
  <c r="V42" i="3" s="1"/>
  <c r="U41" i="3"/>
  <c r="U42" i="3" s="1"/>
  <c r="T41" i="3"/>
  <c r="T42" i="3" s="1"/>
  <c r="S41" i="3"/>
  <c r="S42" i="3" s="1"/>
  <c r="R41" i="3"/>
  <c r="R42" i="3" s="1"/>
  <c r="Q41" i="3"/>
  <c r="Q42" i="3" s="1"/>
  <c r="P41" i="3"/>
  <c r="P42" i="3" s="1"/>
  <c r="O41" i="3"/>
  <c r="O42" i="3" s="1"/>
  <c r="N41" i="3"/>
  <c r="N42" i="3" s="1"/>
  <c r="Y39" i="3"/>
  <c r="Z39" i="3" s="1"/>
  <c r="X36" i="3"/>
  <c r="W36" i="3"/>
  <c r="V36" i="3"/>
  <c r="U36" i="3"/>
  <c r="T36" i="3"/>
  <c r="S36" i="3"/>
  <c r="R36" i="3"/>
  <c r="Q36" i="3"/>
  <c r="P36" i="3"/>
  <c r="O36" i="3"/>
  <c r="N36" i="3"/>
  <c r="M36" i="3"/>
  <c r="X35" i="3"/>
  <c r="W35" i="3"/>
  <c r="V35" i="3"/>
  <c r="U35" i="3"/>
  <c r="T35" i="3"/>
  <c r="S35" i="3"/>
  <c r="R35" i="3"/>
  <c r="Q35" i="3"/>
  <c r="P35" i="3"/>
  <c r="O35" i="3"/>
  <c r="N35" i="3"/>
  <c r="M35" i="3"/>
  <c r="Y34" i="3"/>
  <c r="Z34" i="3" s="1"/>
  <c r="Y33" i="3"/>
  <c r="Z33" i="3" s="1"/>
  <c r="Y32" i="3"/>
  <c r="Z32" i="3" s="1"/>
  <c r="Y31" i="3"/>
  <c r="Z31" i="3" s="1"/>
  <c r="Z28" i="3"/>
  <c r="Y27" i="3"/>
  <c r="Z27" i="3" s="1"/>
  <c r="Y26" i="3"/>
  <c r="Z26" i="3" s="1"/>
  <c r="Y24" i="3"/>
  <c r="Z24" i="3" s="1"/>
  <c r="Y23" i="3"/>
  <c r="Z23" i="3" s="1"/>
  <c r="Y22" i="3"/>
  <c r="Z22" i="3" s="1"/>
  <c r="Y21" i="3"/>
  <c r="Z21" i="3" s="1"/>
  <c r="Y20" i="3"/>
  <c r="Z20" i="3" s="1"/>
  <c r="Y19" i="3"/>
  <c r="Z19" i="3" s="1"/>
  <c r="Y18" i="3"/>
  <c r="Z18" i="3" s="1"/>
  <c r="Y17" i="3"/>
  <c r="Z17" i="3" s="1"/>
  <c r="Y16" i="3"/>
  <c r="Z16" i="3" s="1"/>
  <c r="Y15" i="3"/>
  <c r="Z15" i="3" s="1"/>
  <c r="Y14" i="3"/>
  <c r="Z14" i="3" s="1"/>
  <c r="Y13" i="3"/>
  <c r="AA13" i="3" s="1"/>
  <c r="Y12" i="3"/>
  <c r="Z12" i="3" s="1"/>
  <c r="Y11" i="3"/>
  <c r="Z11" i="3" s="1"/>
  <c r="Y10" i="3"/>
  <c r="Z10" i="3" s="1"/>
  <c r="Y9" i="3"/>
  <c r="Z9" i="3" s="1"/>
  <c r="Y8" i="3"/>
  <c r="Z8" i="3" s="1"/>
  <c r="Y7" i="3"/>
  <c r="Z7" i="3" s="1"/>
  <c r="Y6" i="3"/>
  <c r="Z6" i="3" s="1"/>
  <c r="Y5" i="3"/>
  <c r="Z5" i="3" s="1"/>
  <c r="Y42" i="3" l="1"/>
  <c r="AA42" i="3" s="1"/>
  <c r="Z97" i="3"/>
  <c r="Z103" i="3"/>
  <c r="Y41" i="3"/>
  <c r="Z41" i="3" s="1"/>
  <c r="Y80" i="3"/>
  <c r="Y93" i="3"/>
  <c r="Z93" i="3" s="1"/>
  <c r="Y94" i="3"/>
  <c r="Z94" i="3" s="1"/>
  <c r="Y67" i="3"/>
  <c r="Z67" i="3" s="1"/>
  <c r="Y71" i="3"/>
  <c r="AA71" i="3" s="1"/>
  <c r="Y72" i="3"/>
  <c r="Z72" i="3" s="1"/>
  <c r="Y73" i="3"/>
  <c r="Z73" i="3" s="1"/>
  <c r="Y253" i="3"/>
  <c r="Z253" i="3" s="1"/>
  <c r="Y76" i="3"/>
  <c r="Z76" i="3" s="1"/>
  <c r="Y131" i="3"/>
  <c r="AA131" i="3" s="1"/>
  <c r="Y132" i="3"/>
  <c r="Z132" i="3" s="1"/>
  <c r="Y136" i="3"/>
  <c r="AA136" i="3" s="1"/>
  <c r="Y165" i="3"/>
  <c r="Z165" i="3" s="1"/>
  <c r="Y172" i="3"/>
  <c r="Z172" i="3" s="1"/>
  <c r="Y206" i="3"/>
  <c r="Z206" i="3" s="1"/>
  <c r="Y78" i="3"/>
  <c r="Z78" i="3" s="1"/>
  <c r="Y95" i="3"/>
  <c r="Z95" i="3" s="1"/>
  <c r="Y96" i="3"/>
  <c r="Z96" i="3" s="1"/>
  <c r="Y124" i="3"/>
  <c r="Z124" i="3" s="1"/>
  <c r="Y168" i="3"/>
  <c r="Z168" i="3" s="1"/>
  <c r="Y175" i="3"/>
  <c r="AA175" i="3" s="1"/>
  <c r="Y264" i="3"/>
  <c r="Z264" i="3" s="1"/>
  <c r="Y177" i="3"/>
  <c r="Z177" i="3" s="1"/>
  <c r="Y178" i="3"/>
  <c r="AA178" i="3" s="1"/>
  <c r="Y181" i="3"/>
  <c r="AA181" i="3" s="1"/>
  <c r="Y35" i="3"/>
  <c r="Z35" i="3" s="1"/>
  <c r="Y45" i="3"/>
  <c r="Z45" i="3" s="1"/>
  <c r="Y48" i="3"/>
  <c r="Z48" i="3" s="1"/>
  <c r="Y58" i="3"/>
  <c r="Z58" i="3" s="1"/>
  <c r="Y59" i="3"/>
  <c r="Z59" i="3" s="1"/>
  <c r="Y99" i="3"/>
  <c r="Y102" i="3"/>
  <c r="Z102" i="3" s="1"/>
  <c r="Y185" i="3"/>
  <c r="Z185" i="3" s="1"/>
  <c r="Y186" i="3"/>
  <c r="AA186" i="3" s="1"/>
  <c r="Y187" i="3"/>
  <c r="AA187" i="3" s="1"/>
  <c r="Y38" i="3"/>
  <c r="Z38" i="3" s="1"/>
  <c r="Y46" i="3"/>
  <c r="Z46" i="3" s="1"/>
  <c r="Y128" i="3"/>
  <c r="Z128" i="3" s="1"/>
  <c r="Y36" i="3"/>
  <c r="Z36" i="3" s="1"/>
  <c r="Y68" i="3"/>
  <c r="Z68" i="3" s="1"/>
  <c r="Y77" i="3"/>
  <c r="Z77" i="3" s="1"/>
  <c r="Y173" i="3"/>
  <c r="AA173" i="3" s="1"/>
  <c r="Y183" i="3"/>
  <c r="Z183" i="3" s="1"/>
  <c r="Y184" i="3"/>
  <c r="AA184" i="3" s="1"/>
  <c r="Y256" i="3"/>
  <c r="AA256" i="3" s="1"/>
  <c r="Y257" i="3"/>
  <c r="Z257" i="3" s="1"/>
  <c r="Y101" i="3"/>
  <c r="Z101" i="3" s="1"/>
  <c r="Y123" i="3"/>
  <c r="Z123" i="3" s="1"/>
  <c r="Z119" i="3"/>
  <c r="Y125" i="3"/>
  <c r="Z125" i="3" s="1"/>
  <c r="Y134" i="3"/>
  <c r="Z134" i="3" s="1"/>
  <c r="Y137" i="3"/>
  <c r="Z137" i="3" s="1"/>
  <c r="Y57" i="3"/>
  <c r="Z57" i="3" s="1"/>
  <c r="Y164" i="3"/>
  <c r="AA164" i="3" s="1"/>
  <c r="Y179" i="3"/>
  <c r="Z179" i="3" s="1"/>
  <c r="Y180" i="3"/>
  <c r="AA180" i="3" s="1"/>
  <c r="Y205" i="3"/>
  <c r="Z205" i="3" s="1"/>
  <c r="Y74" i="3"/>
  <c r="Z74" i="3" s="1"/>
  <c r="Y154" i="3"/>
  <c r="Z154" i="3" s="1"/>
  <c r="Y166" i="3"/>
  <c r="AA166" i="3" s="1"/>
  <c r="Y167" i="3"/>
  <c r="AA167" i="3" s="1"/>
  <c r="Y170" i="3"/>
  <c r="Z170" i="3" s="1"/>
  <c r="Y171" i="3"/>
  <c r="AA171" i="3" s="1"/>
  <c r="Y260" i="3"/>
  <c r="Z260" i="3" s="1"/>
  <c r="Y262" i="3"/>
  <c r="Z262" i="3" s="1"/>
  <c r="Y263" i="3"/>
  <c r="AA263" i="3" s="1"/>
  <c r="M56" i="3"/>
  <c r="Y56" i="3" s="1"/>
  <c r="Z56" i="3" s="1"/>
  <c r="M129" i="3"/>
  <c r="Y129" i="3" s="1"/>
  <c r="Z129" i="3" s="1"/>
  <c r="Y158" i="3"/>
  <c r="Z158" i="3" s="1"/>
  <c r="Z99" i="3" l="1"/>
  <c r="Y100" i="3"/>
  <c r="AA100" i="3" s="1"/>
  <c r="AA80" i="3"/>
  <c r="Y37" i="3"/>
  <c r="Z37" i="3" s="1"/>
  <c r="Y85" i="3"/>
  <c r="Z85" i="3" s="1"/>
  <c r="Y87" i="3" l="1"/>
  <c r="Z87" i="3" s="1"/>
  <c r="Z266" i="3" s="1"/>
  <c r="Y90" i="3"/>
  <c r="AA90" i="3" s="1"/>
  <c r="AA266" i="3" s="1"/>
</calcChain>
</file>

<file path=xl/sharedStrings.xml><?xml version="1.0" encoding="utf-8"?>
<sst xmlns="http://schemas.openxmlformats.org/spreadsheetml/2006/main" count="1350" uniqueCount="321">
  <si>
    <t>項番</t>
    <rPh sb="0" eb="1">
      <t>コウ</t>
    </rPh>
    <rPh sb="1" eb="2">
      <t>バン</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</si>
  <si>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</si>
  <si>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</si>
  <si>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</si>
  <si>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</si>
  <si>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</si>
  <si>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</si>
  <si>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</si>
  <si>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</si>
  <si>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</si>
  <si>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備考</t>
    <rPh sb="0" eb="2">
      <t>ビコウ</t>
    </rPh>
    <phoneticPr fontId="2"/>
  </si>
  <si>
    <t>件数</t>
    <rPh sb="0" eb="2">
      <t>ケンスウ</t>
    </rPh>
    <phoneticPr fontId="2"/>
  </si>
  <si>
    <t>区分</t>
    <rPh sb="0" eb="2">
      <t>クブン</t>
    </rPh>
    <phoneticPr fontId="2"/>
  </si>
  <si>
    <t>業務内容</t>
    <rPh sb="0" eb="2">
      <t>ギョウム</t>
    </rPh>
    <rPh sb="2" eb="4">
      <t>ナイヨウ</t>
    </rPh>
    <phoneticPr fontId="2"/>
  </si>
  <si>
    <t>１件当り
処理時間（分）</t>
    <rPh sb="1" eb="2">
      <t>ケン</t>
    </rPh>
    <rPh sb="2" eb="3">
      <t>ア</t>
    </rPh>
    <rPh sb="5" eb="7">
      <t>ショリ</t>
    </rPh>
    <rPh sb="7" eb="9">
      <t>ジカン</t>
    </rPh>
    <rPh sb="10" eb="11">
      <t>フン</t>
    </rPh>
    <phoneticPr fontId="2"/>
  </si>
  <si>
    <t>窓口</t>
    <rPh sb="0" eb="2">
      <t>マドグチ</t>
    </rPh>
    <phoneticPr fontId="2"/>
  </si>
  <si>
    <t>請求書・請求権の確認</t>
    <rPh sb="0" eb="2">
      <t>セイキュウ</t>
    </rPh>
    <rPh sb="2" eb="3">
      <t>ショ</t>
    </rPh>
    <rPh sb="4" eb="7">
      <t>セイキュウケン</t>
    </rPh>
    <rPh sb="8" eb="10">
      <t>カクニン</t>
    </rPh>
    <phoneticPr fontId="2"/>
  </si>
  <si>
    <t>来庁した請求者等の本人確認</t>
    <rPh sb="0" eb="1">
      <t>ライ</t>
    </rPh>
    <rPh sb="1" eb="2">
      <t>チョウ</t>
    </rPh>
    <rPh sb="4" eb="8">
      <t>セイキュウシャナド</t>
    </rPh>
    <rPh sb="9" eb="11">
      <t>ホンニン</t>
    </rPh>
    <rPh sb="11" eb="13">
      <t>カクニン</t>
    </rPh>
    <phoneticPr fontId="2"/>
  </si>
  <si>
    <t>証明発行画面の入力</t>
    <rPh sb="0" eb="2">
      <t>ショウメイ</t>
    </rPh>
    <rPh sb="2" eb="4">
      <t>ハッコウ</t>
    </rPh>
    <rPh sb="4" eb="6">
      <t>ガメン</t>
    </rPh>
    <rPh sb="7" eb="9">
      <t>ニュウリョク</t>
    </rPh>
    <phoneticPr fontId="2"/>
  </si>
  <si>
    <t>住民票（写）・記載事項証明書・不在住証明書等受付・発行</t>
    <rPh sb="0" eb="3">
      <t>ジュウミンヒョウ</t>
    </rPh>
    <rPh sb="4" eb="5">
      <t>ウツ</t>
    </rPh>
    <rPh sb="7" eb="9">
      <t>キサイ</t>
    </rPh>
    <rPh sb="9" eb="11">
      <t>ジコウ</t>
    </rPh>
    <rPh sb="11" eb="14">
      <t>ショウメイショ</t>
    </rPh>
    <rPh sb="15" eb="16">
      <t>フ</t>
    </rPh>
    <rPh sb="16" eb="18">
      <t>ザイジュウ</t>
    </rPh>
    <rPh sb="18" eb="21">
      <t>ショウメイショ</t>
    </rPh>
    <rPh sb="21" eb="22">
      <t>ナド</t>
    </rPh>
    <rPh sb="22" eb="24">
      <t>ウケツケ</t>
    </rPh>
    <rPh sb="25" eb="27">
      <t>ハッコウ</t>
    </rPh>
    <phoneticPr fontId="2"/>
  </si>
  <si>
    <t>広域交付住民票（写）受付・発行</t>
    <rPh sb="0" eb="2">
      <t>コウイキ</t>
    </rPh>
    <rPh sb="2" eb="4">
      <t>コウフ</t>
    </rPh>
    <rPh sb="4" eb="7">
      <t>ジュウミンヒョウ</t>
    </rPh>
    <rPh sb="8" eb="9">
      <t>ウツ</t>
    </rPh>
    <rPh sb="10" eb="12">
      <t>ウケツケ</t>
    </rPh>
    <rPh sb="13" eb="15">
      <t>ハッコウ</t>
    </rPh>
    <phoneticPr fontId="2"/>
  </si>
  <si>
    <t>印鑑登録証明書受付・発行</t>
    <rPh sb="0" eb="2">
      <t>インカン</t>
    </rPh>
    <rPh sb="2" eb="4">
      <t>トウロク</t>
    </rPh>
    <rPh sb="4" eb="6">
      <t>ショウメイ</t>
    </rPh>
    <rPh sb="6" eb="7">
      <t>ショ</t>
    </rPh>
    <rPh sb="7" eb="9">
      <t>ウケツケ</t>
    </rPh>
    <rPh sb="10" eb="12">
      <t>ハッコウ</t>
    </rPh>
    <phoneticPr fontId="2"/>
  </si>
  <si>
    <t>印鑑登録証明交付申請書の確認</t>
    <rPh sb="0" eb="2">
      <t>インカン</t>
    </rPh>
    <rPh sb="2" eb="4">
      <t>トウロク</t>
    </rPh>
    <rPh sb="4" eb="6">
      <t>ショウメイ</t>
    </rPh>
    <rPh sb="6" eb="8">
      <t>コウフ</t>
    </rPh>
    <rPh sb="8" eb="10">
      <t>シンセイ</t>
    </rPh>
    <rPh sb="10" eb="11">
      <t>ショ</t>
    </rPh>
    <rPh sb="12" eb="14">
      <t>カクニン</t>
    </rPh>
    <phoneticPr fontId="2"/>
  </si>
  <si>
    <t>証明発行画面入力</t>
    <rPh sb="0" eb="2">
      <t>ショウメイ</t>
    </rPh>
    <rPh sb="2" eb="4">
      <t>ハッコウ</t>
    </rPh>
    <rPh sb="4" eb="6">
      <t>ガメン</t>
    </rPh>
    <rPh sb="6" eb="8">
      <t>ニュウリョク</t>
    </rPh>
    <phoneticPr fontId="2"/>
  </si>
  <si>
    <t>レジの中間・最終収納確認</t>
    <rPh sb="3" eb="5">
      <t>チュウカン</t>
    </rPh>
    <rPh sb="6" eb="8">
      <t>サイシュウ</t>
    </rPh>
    <rPh sb="8" eb="10">
      <t>シュウノウ</t>
    </rPh>
    <rPh sb="10" eb="12">
      <t>カクニン</t>
    </rPh>
    <phoneticPr fontId="2"/>
  </si>
  <si>
    <t>郵送</t>
    <rPh sb="0" eb="2">
      <t>ユウソウ</t>
    </rPh>
    <phoneticPr fontId="2"/>
  </si>
  <si>
    <t>郵便物の開封・分類</t>
    <rPh sb="0" eb="3">
      <t>ユウビンブツ</t>
    </rPh>
    <rPh sb="4" eb="6">
      <t>カイフウ</t>
    </rPh>
    <rPh sb="7" eb="9">
      <t>ブンルイ</t>
    </rPh>
    <phoneticPr fontId="2"/>
  </si>
  <si>
    <t>郵送請求受付簿の作成</t>
    <rPh sb="0" eb="2">
      <t>ユウソウ</t>
    </rPh>
    <rPh sb="2" eb="4">
      <t>セイキュウ</t>
    </rPh>
    <rPh sb="4" eb="7">
      <t>ウケツケボ</t>
    </rPh>
    <rPh sb="8" eb="10">
      <t>サクセイ</t>
    </rPh>
    <phoneticPr fontId="2"/>
  </si>
  <si>
    <t>請求書･申請書・添付書類等の確認</t>
    <rPh sb="0" eb="2">
      <t>セイキュウ</t>
    </rPh>
    <rPh sb="2" eb="3">
      <t>ショ</t>
    </rPh>
    <rPh sb="4" eb="6">
      <t>シンセイ</t>
    </rPh>
    <rPh sb="6" eb="7">
      <t>ショ</t>
    </rPh>
    <rPh sb="8" eb="10">
      <t>テンプ</t>
    </rPh>
    <rPh sb="10" eb="12">
      <t>ショルイ</t>
    </rPh>
    <rPh sb="12" eb="13">
      <t>ナド</t>
    </rPh>
    <rPh sb="14" eb="16">
      <t>カクニン</t>
    </rPh>
    <phoneticPr fontId="2"/>
  </si>
  <si>
    <t>請求書･申請書・添付書類等の不備保留案件の管理</t>
    <rPh sb="14" eb="16">
      <t>フビ</t>
    </rPh>
    <rPh sb="16" eb="18">
      <t>ホリュウ</t>
    </rPh>
    <rPh sb="18" eb="20">
      <t>アンケン</t>
    </rPh>
    <rPh sb="21" eb="23">
      <t>カンリ</t>
    </rPh>
    <phoneticPr fontId="2"/>
  </si>
  <si>
    <t>証明発行画面の入力</t>
    <rPh sb="0" eb="2">
      <t>ショウメイ</t>
    </rPh>
    <rPh sb="2" eb="4">
      <t>ハッコウ</t>
    </rPh>
    <rPh sb="4" eb="6">
      <t>ガメン</t>
    </rPh>
    <phoneticPr fontId="2"/>
  </si>
  <si>
    <t>投函</t>
    <rPh sb="0" eb="2">
      <t>トウカン</t>
    </rPh>
    <phoneticPr fontId="2"/>
  </si>
  <si>
    <t>各証明書等と請求書の照合・確認</t>
    <rPh sb="0" eb="5">
      <t>カクショウメイショナド</t>
    </rPh>
    <rPh sb="6" eb="9">
      <t>セイキュウショ</t>
    </rPh>
    <rPh sb="10" eb="12">
      <t>ショウゴウ</t>
    </rPh>
    <rPh sb="13" eb="15">
      <t>カクニン</t>
    </rPh>
    <phoneticPr fontId="2"/>
  </si>
  <si>
    <t>住民異動</t>
    <rPh sb="0" eb="2">
      <t>ジュウミン</t>
    </rPh>
    <rPh sb="2" eb="4">
      <t>イドウ</t>
    </rPh>
    <phoneticPr fontId="2"/>
  </si>
  <si>
    <t>異動事項の入力内容の確定</t>
    <rPh sb="10" eb="12">
      <t>カクテイ</t>
    </rPh>
    <phoneticPr fontId="2"/>
  </si>
  <si>
    <t>戸籍届出処理後の証明請求を証明担当者へ引継</t>
    <rPh sb="0" eb="2">
      <t>コセキ</t>
    </rPh>
    <rPh sb="2" eb="4">
      <t>トドケデ</t>
    </rPh>
    <rPh sb="4" eb="6">
      <t>ショリ</t>
    </rPh>
    <rPh sb="6" eb="7">
      <t>ゴ</t>
    </rPh>
    <rPh sb="8" eb="10">
      <t>ショウメイ</t>
    </rPh>
    <rPh sb="10" eb="12">
      <t>セイキュウ</t>
    </rPh>
    <rPh sb="13" eb="15">
      <t>ショウメイ</t>
    </rPh>
    <rPh sb="15" eb="18">
      <t>タントウシャ</t>
    </rPh>
    <rPh sb="19" eb="21">
      <t>ヒキツ</t>
    </rPh>
    <phoneticPr fontId="2"/>
  </si>
  <si>
    <t>照合作業終了後の通知・転出証明書の郵送準備</t>
    <rPh sb="0" eb="2">
      <t>ショウゴウ</t>
    </rPh>
    <rPh sb="2" eb="4">
      <t>サギョウ</t>
    </rPh>
    <rPh sb="4" eb="7">
      <t>シュウリョウゴ</t>
    </rPh>
    <rPh sb="8" eb="10">
      <t>ツウチ</t>
    </rPh>
    <rPh sb="11" eb="13">
      <t>テンシュツ</t>
    </rPh>
    <rPh sb="13" eb="15">
      <t>ショウメイ</t>
    </rPh>
    <rPh sb="15" eb="16">
      <t>ショ</t>
    </rPh>
    <rPh sb="17" eb="19">
      <t>ユウソウ</t>
    </rPh>
    <rPh sb="19" eb="21">
      <t>ジュンビ</t>
    </rPh>
    <phoneticPr fontId="2"/>
  </si>
  <si>
    <t>不備保留がある場合の市民への電話連絡</t>
    <rPh sb="0" eb="2">
      <t>フビ</t>
    </rPh>
    <rPh sb="2" eb="4">
      <t>ホリュウ</t>
    </rPh>
    <rPh sb="7" eb="9">
      <t>バアイ</t>
    </rPh>
    <rPh sb="10" eb="12">
      <t>シミン</t>
    </rPh>
    <rPh sb="14" eb="16">
      <t>デンワ</t>
    </rPh>
    <rPh sb="16" eb="18">
      <t>レンラク</t>
    </rPh>
    <phoneticPr fontId="2"/>
  </si>
  <si>
    <t>住民異動届の入力完了後のファイリング</t>
    <rPh sb="0" eb="2">
      <t>ジュウミン</t>
    </rPh>
    <rPh sb="2" eb="5">
      <t>イドウトドケ</t>
    </rPh>
    <rPh sb="6" eb="8">
      <t>ニュウリョク</t>
    </rPh>
    <rPh sb="8" eb="10">
      <t>カンリョウ</t>
    </rPh>
    <rPh sb="10" eb="11">
      <t>ゴ</t>
    </rPh>
    <phoneticPr fontId="2"/>
  </si>
  <si>
    <t>印鑑登録・廃止申請書のファイリング</t>
    <rPh sb="0" eb="2">
      <t>インカン</t>
    </rPh>
    <rPh sb="2" eb="4">
      <t>トウロク</t>
    </rPh>
    <rPh sb="5" eb="7">
      <t>ハイシ</t>
    </rPh>
    <rPh sb="7" eb="9">
      <t>シンセイ</t>
    </rPh>
    <rPh sb="9" eb="10">
      <t>ショ</t>
    </rPh>
    <phoneticPr fontId="2"/>
  </si>
  <si>
    <t>始業準備</t>
    <rPh sb="0" eb="2">
      <t>シギョウ</t>
    </rPh>
    <rPh sb="2" eb="4">
      <t>ジュンビ</t>
    </rPh>
    <phoneticPr fontId="2"/>
  </si>
  <si>
    <t>端末の電源を入れる</t>
    <rPh sb="0" eb="2">
      <t>タンマツ</t>
    </rPh>
    <rPh sb="3" eb="5">
      <t>デンゲン</t>
    </rPh>
    <rPh sb="6" eb="7">
      <t>イ</t>
    </rPh>
    <phoneticPr fontId="2"/>
  </si>
  <si>
    <t>終業準備</t>
    <rPh sb="0" eb="2">
      <t>シュウギョウ</t>
    </rPh>
    <rPh sb="2" eb="4">
      <t>ジュンビ</t>
    </rPh>
    <phoneticPr fontId="2"/>
  </si>
  <si>
    <t>翌日の釣銭を用意する</t>
    <rPh sb="0" eb="2">
      <t>ヨクジツ</t>
    </rPh>
    <rPh sb="3" eb="5">
      <t>ツリセン</t>
    </rPh>
    <rPh sb="6" eb="8">
      <t>ヨウイ</t>
    </rPh>
    <phoneticPr fontId="2"/>
  </si>
  <si>
    <t>個人情報のシュレッダー処理</t>
    <rPh sb="0" eb="2">
      <t>コジン</t>
    </rPh>
    <rPh sb="2" eb="4">
      <t>ジョウホウ</t>
    </rPh>
    <rPh sb="11" eb="13">
      <t>ショリ</t>
    </rPh>
    <phoneticPr fontId="2"/>
  </si>
  <si>
    <t>窓口日付印変更</t>
    <rPh sb="0" eb="2">
      <t>マドグチ</t>
    </rPh>
    <rPh sb="2" eb="5">
      <t>ヒヅケイン</t>
    </rPh>
    <rPh sb="5" eb="7">
      <t>ヘンコウ</t>
    </rPh>
    <phoneticPr fontId="2"/>
  </si>
  <si>
    <t>先祖供養に必要な証明書、戸籍の遡り</t>
    <rPh sb="0" eb="2">
      <t>センゾ</t>
    </rPh>
    <rPh sb="2" eb="4">
      <t>クヨウ</t>
    </rPh>
    <rPh sb="5" eb="7">
      <t>ヒツヨウ</t>
    </rPh>
    <rPh sb="8" eb="11">
      <t>ショウメイショ</t>
    </rPh>
    <rPh sb="12" eb="14">
      <t>コセキ</t>
    </rPh>
    <rPh sb="15" eb="16">
      <t>サカノボ</t>
    </rPh>
    <phoneticPr fontId="2"/>
  </si>
  <si>
    <t>戸籍謄抄本等・各種証明書等と請求書の照合・確認</t>
  </si>
  <si>
    <t>戸籍郵送請求手続きの説明、送付先案内</t>
    <rPh sb="0" eb="2">
      <t>コセキ</t>
    </rPh>
    <rPh sb="2" eb="4">
      <t>ユウソウ</t>
    </rPh>
    <rPh sb="4" eb="6">
      <t>セイキュウ</t>
    </rPh>
    <rPh sb="6" eb="8">
      <t>テツヅ</t>
    </rPh>
    <rPh sb="10" eb="12">
      <t>セツメイ</t>
    </rPh>
    <rPh sb="13" eb="15">
      <t>ソウフ</t>
    </rPh>
    <rPh sb="15" eb="16">
      <t>サキ</t>
    </rPh>
    <rPh sb="16" eb="18">
      <t>アンナイ</t>
    </rPh>
    <phoneticPr fontId="2"/>
  </si>
  <si>
    <t>証明書内容説明</t>
  </si>
  <si>
    <t>住民票郵送請求手続きの説明、送付先案内</t>
    <rPh sb="0" eb="3">
      <t>ジュウミンヒョウ</t>
    </rPh>
    <rPh sb="3" eb="5">
      <t>ユウソウ</t>
    </rPh>
    <rPh sb="5" eb="7">
      <t>セイキュウ</t>
    </rPh>
    <rPh sb="7" eb="9">
      <t>テツヅキ</t>
    </rPh>
    <rPh sb="11" eb="13">
      <t>セツメイ</t>
    </rPh>
    <rPh sb="14" eb="16">
      <t>ソウフ</t>
    </rPh>
    <rPh sb="16" eb="17">
      <t>サキ</t>
    </rPh>
    <rPh sb="17" eb="19">
      <t>アンナイ</t>
    </rPh>
    <phoneticPr fontId="2"/>
  </si>
  <si>
    <t>事前登録型本人通知の受付</t>
    <rPh sb="0" eb="2">
      <t>ジゼン</t>
    </rPh>
    <rPh sb="2" eb="5">
      <t>トウロクガタ</t>
    </rPh>
    <rPh sb="5" eb="7">
      <t>ホンニン</t>
    </rPh>
    <rPh sb="7" eb="9">
      <t>ツウチ</t>
    </rPh>
    <rPh sb="10" eb="12">
      <t>ウケツケ</t>
    </rPh>
    <phoneticPr fontId="2"/>
  </si>
  <si>
    <t>二次審査</t>
    <rPh sb="0" eb="2">
      <t>ニジ</t>
    </rPh>
    <rPh sb="2" eb="4">
      <t>シンサ</t>
    </rPh>
    <phoneticPr fontId="2"/>
  </si>
  <si>
    <t>登録日を記入後コピー</t>
    <rPh sb="0" eb="3">
      <t>トウロクビ</t>
    </rPh>
    <rPh sb="4" eb="6">
      <t>キニュウ</t>
    </rPh>
    <rPh sb="6" eb="7">
      <t>ゴ</t>
    </rPh>
    <phoneticPr fontId="2"/>
  </si>
  <si>
    <t>印鑑登録</t>
    <rPh sb="0" eb="2">
      <t>インカン</t>
    </rPh>
    <rPh sb="2" eb="4">
      <t>トウロク</t>
    </rPh>
    <phoneticPr fontId="2"/>
  </si>
  <si>
    <t>照会回答等受け渡しの説明</t>
    <rPh sb="0" eb="2">
      <t>ショウカイ</t>
    </rPh>
    <rPh sb="2" eb="4">
      <t>カイトウ</t>
    </rPh>
    <rPh sb="4" eb="5">
      <t>トウ</t>
    </rPh>
    <rPh sb="5" eb="6">
      <t>ウ</t>
    </rPh>
    <rPh sb="7" eb="8">
      <t>ワタ</t>
    </rPh>
    <rPh sb="10" eb="12">
      <t>セツメイ</t>
    </rPh>
    <phoneticPr fontId="2"/>
  </si>
  <si>
    <t>レジの精算と申請書の照合</t>
    <rPh sb="3" eb="5">
      <t>セイサン</t>
    </rPh>
    <rPh sb="6" eb="9">
      <t>シンセイショ</t>
    </rPh>
    <rPh sb="10" eb="12">
      <t>ショウゴウ</t>
    </rPh>
    <phoneticPr fontId="2"/>
  </si>
  <si>
    <t>審査票の出力</t>
    <rPh sb="0" eb="2">
      <t>シンサ</t>
    </rPh>
    <rPh sb="2" eb="3">
      <t>ヒョウ</t>
    </rPh>
    <rPh sb="4" eb="6">
      <t>シュツリョク</t>
    </rPh>
    <phoneticPr fontId="2"/>
  </si>
  <si>
    <t>住民異動</t>
  </si>
  <si>
    <t>異動事項の入力内容の審査</t>
    <rPh sb="10" eb="12">
      <t>シンサ</t>
    </rPh>
    <phoneticPr fontId="2"/>
  </si>
  <si>
    <t>異動事項の入力内容の点検</t>
    <rPh sb="10" eb="12">
      <t>テンケン</t>
    </rPh>
    <phoneticPr fontId="2"/>
  </si>
  <si>
    <t>住民異動
印鑑登録
【共通】</t>
    <rPh sb="0" eb="2">
      <t>ジュウミン</t>
    </rPh>
    <rPh sb="2" eb="4">
      <t>イドウ</t>
    </rPh>
    <rPh sb="5" eb="7">
      <t>インカン</t>
    </rPh>
    <rPh sb="7" eb="9">
      <t>トウロク</t>
    </rPh>
    <rPh sb="11" eb="13">
      <t>キョウツウ</t>
    </rPh>
    <phoneticPr fontId="2"/>
  </si>
  <si>
    <t>届出書等の集計</t>
    <rPh sb="0" eb="3">
      <t>トドケデショ</t>
    </rPh>
    <rPh sb="3" eb="4">
      <t>トウ</t>
    </rPh>
    <rPh sb="5" eb="7">
      <t>シュウケイ</t>
    </rPh>
    <phoneticPr fontId="2"/>
  </si>
  <si>
    <t>1月</t>
    <phoneticPr fontId="2"/>
  </si>
  <si>
    <t>2月</t>
    <phoneticPr fontId="2"/>
  </si>
  <si>
    <t>3月</t>
    <phoneticPr fontId="2"/>
  </si>
  <si>
    <t>異動入力後のマイナンバーカードへの署名用電子証明書の新規発行</t>
    <rPh sb="17" eb="19">
      <t>ショメイ</t>
    </rPh>
    <rPh sb="19" eb="20">
      <t>ヨウ</t>
    </rPh>
    <rPh sb="20" eb="22">
      <t>デンシ</t>
    </rPh>
    <rPh sb="22" eb="25">
      <t>ショウメイショ</t>
    </rPh>
    <rPh sb="26" eb="28">
      <t>シンキ</t>
    </rPh>
    <rPh sb="28" eb="30">
      <t>ハッコウ</t>
    </rPh>
    <phoneticPr fontId="2"/>
  </si>
  <si>
    <t>届出書（複写）に基づく職権記載の入力（支所ＦＡＸ分含む）</t>
    <rPh sb="0" eb="3">
      <t>トドケデショ</t>
    </rPh>
    <rPh sb="4" eb="6">
      <t>フクシャ</t>
    </rPh>
    <rPh sb="8" eb="9">
      <t>モト</t>
    </rPh>
    <rPh sb="11" eb="13">
      <t>ショッケン</t>
    </rPh>
    <rPh sb="13" eb="15">
      <t>キサイ</t>
    </rPh>
    <rPh sb="16" eb="18">
      <t>ニュウリョク</t>
    </rPh>
    <phoneticPr fontId="2"/>
  </si>
  <si>
    <t>住民票コード通知票・住民異動届受理通知の確認・封入</t>
    <rPh sb="0" eb="3">
      <t>ジュウミンヒョウ</t>
    </rPh>
    <rPh sb="6" eb="9">
      <t>ツウチヒョウ</t>
    </rPh>
    <rPh sb="10" eb="12">
      <t>ジュウミン</t>
    </rPh>
    <rPh sb="12" eb="14">
      <t>イドウ</t>
    </rPh>
    <rPh sb="14" eb="15">
      <t>トドケ</t>
    </rPh>
    <rPh sb="15" eb="17">
      <t>ジュリ</t>
    </rPh>
    <rPh sb="17" eb="19">
      <t>ツウチ</t>
    </rPh>
    <rPh sb="20" eb="22">
      <t>カクニン</t>
    </rPh>
    <rPh sb="23" eb="25">
      <t>フウニュウ</t>
    </rPh>
    <phoneticPr fontId="2"/>
  </si>
  <si>
    <t>住民異動
印鑑登録
【共通】</t>
    <phoneticPr fontId="2"/>
  </si>
  <si>
    <t>乙調査票の確認</t>
    <rPh sb="0" eb="1">
      <t>オツ</t>
    </rPh>
    <rPh sb="1" eb="3">
      <t>チョウサ</t>
    </rPh>
    <rPh sb="3" eb="4">
      <t>ヒョウ</t>
    </rPh>
    <rPh sb="5" eb="7">
      <t>カクニン</t>
    </rPh>
    <phoneticPr fontId="2"/>
  </si>
  <si>
    <t>通知の入力
（９条２項通知）</t>
    <rPh sb="0" eb="2">
      <t>ツウチ</t>
    </rPh>
    <rPh sb="3" eb="5">
      <t>ニュウリョク</t>
    </rPh>
    <rPh sb="8" eb="9">
      <t>ジョウ</t>
    </rPh>
    <rPh sb="10" eb="11">
      <t>コウ</t>
    </rPh>
    <rPh sb="11" eb="13">
      <t>ツウチ</t>
    </rPh>
    <phoneticPr fontId="2"/>
  </si>
  <si>
    <t>各市町村からの通知（ＣＳデータ）の引継ぎ</t>
    <rPh sb="0" eb="1">
      <t>カク</t>
    </rPh>
    <rPh sb="1" eb="4">
      <t>シチョウソン</t>
    </rPh>
    <rPh sb="7" eb="9">
      <t>ツウチ</t>
    </rPh>
    <rPh sb="17" eb="19">
      <t>ヒキツ</t>
    </rPh>
    <phoneticPr fontId="2"/>
  </si>
  <si>
    <t>戸籍の届出に基づく職権記載の入力
（実態調査による職権記載は除く）</t>
    <phoneticPr fontId="10"/>
  </si>
  <si>
    <t>異動届の教育委員会への発送処理</t>
    <rPh sb="0" eb="3">
      <t>イドウトドケ</t>
    </rPh>
    <rPh sb="4" eb="6">
      <t>キョウイク</t>
    </rPh>
    <rPh sb="6" eb="9">
      <t>イインカイ</t>
    </rPh>
    <rPh sb="11" eb="13">
      <t>ハッソウ</t>
    </rPh>
    <rPh sb="13" eb="15">
      <t>ショリ</t>
    </rPh>
    <phoneticPr fontId="16"/>
  </si>
  <si>
    <t>印鑑登録カード一式片づけ</t>
    <rPh sb="0" eb="2">
      <t>インカン</t>
    </rPh>
    <rPh sb="2" eb="4">
      <t>トウロク</t>
    </rPh>
    <rPh sb="7" eb="9">
      <t>イッシキ</t>
    </rPh>
    <rPh sb="9" eb="10">
      <t>カタ</t>
    </rPh>
    <phoneticPr fontId="16"/>
  </si>
  <si>
    <t>偽造防止用紙片づけ</t>
    <rPh sb="0" eb="2">
      <t>ギゾウ</t>
    </rPh>
    <rPh sb="2" eb="4">
      <t>ボウシ</t>
    </rPh>
    <rPh sb="4" eb="6">
      <t>ヨウシ</t>
    </rPh>
    <rPh sb="6" eb="7">
      <t>カタ</t>
    </rPh>
    <phoneticPr fontId="16"/>
  </si>
  <si>
    <t>郵送請求電話対応</t>
    <rPh sb="0" eb="2">
      <t>ユウソウ</t>
    </rPh>
    <rPh sb="2" eb="4">
      <t>セイキュウ</t>
    </rPh>
    <rPh sb="4" eb="6">
      <t>デンワ</t>
    </rPh>
    <rPh sb="6" eb="8">
      <t>タイオウ</t>
    </rPh>
    <phoneticPr fontId="2"/>
  </si>
  <si>
    <t>証明書封入作業</t>
    <rPh sb="0" eb="3">
      <t>ショウメイショ</t>
    </rPh>
    <rPh sb="3" eb="5">
      <t>フウニュウ</t>
    </rPh>
    <rPh sb="5" eb="7">
      <t>サギョウ</t>
    </rPh>
    <phoneticPr fontId="2"/>
  </si>
  <si>
    <t>合計</t>
    <rPh sb="0" eb="2">
      <t>ゴウケイ</t>
    </rPh>
    <phoneticPr fontId="16"/>
  </si>
  <si>
    <t>件数</t>
    <rPh sb="0" eb="2">
      <t>ケンスウ</t>
    </rPh>
    <phoneticPr fontId="16"/>
  </si>
  <si>
    <t>請求者の呼び出し（受付）</t>
    <rPh sb="0" eb="3">
      <t>セイキュウシャ</t>
    </rPh>
    <rPh sb="4" eb="5">
      <t>ヨ</t>
    </rPh>
    <rPh sb="6" eb="7">
      <t>ダ</t>
    </rPh>
    <rPh sb="9" eb="11">
      <t>ウケツケ</t>
    </rPh>
    <phoneticPr fontId="2"/>
  </si>
  <si>
    <t>請求者の呼び出し（交付）</t>
    <rPh sb="0" eb="3">
      <t>セイキュウシャ</t>
    </rPh>
    <rPh sb="4" eb="5">
      <t>ヨ</t>
    </rPh>
    <rPh sb="6" eb="7">
      <t>ダ</t>
    </rPh>
    <rPh sb="9" eb="11">
      <t>コウフ</t>
    </rPh>
    <phoneticPr fontId="2"/>
  </si>
  <si>
    <t>証明書の印刷</t>
    <rPh sb="0" eb="3">
      <t>ショウメイショ</t>
    </rPh>
    <rPh sb="4" eb="6">
      <t>インサツ</t>
    </rPh>
    <phoneticPr fontId="2"/>
  </si>
  <si>
    <t>ＣＳ端末の入力・確認</t>
    <rPh sb="2" eb="4">
      <t>タンマツ</t>
    </rPh>
    <rPh sb="5" eb="7">
      <t>ニュウリョク</t>
    </rPh>
    <rPh sb="8" eb="10">
      <t>カクニン</t>
    </rPh>
    <phoneticPr fontId="2"/>
  </si>
  <si>
    <t>請求者の呼び出し（受付）</t>
    <rPh sb="9" eb="11">
      <t>ウケツケ</t>
    </rPh>
    <phoneticPr fontId="16"/>
  </si>
  <si>
    <t>証明書と請求書の照合・確認</t>
    <rPh sb="4" eb="6">
      <t>セイキュウ</t>
    </rPh>
    <rPh sb="6" eb="7">
      <t>ショ</t>
    </rPh>
    <rPh sb="8" eb="10">
      <t>ショウゴウ</t>
    </rPh>
    <rPh sb="11" eb="13">
      <t>カクニン</t>
    </rPh>
    <phoneticPr fontId="2"/>
  </si>
  <si>
    <t>斎場の予約受付</t>
    <rPh sb="0" eb="2">
      <t>サイジョウ</t>
    </rPh>
    <rPh sb="3" eb="5">
      <t>ヨヤク</t>
    </rPh>
    <rPh sb="5" eb="7">
      <t>ウケツケ</t>
    </rPh>
    <phoneticPr fontId="2"/>
  </si>
  <si>
    <t>斎場予約</t>
    <rPh sb="0" eb="2">
      <t>サイジョウ</t>
    </rPh>
    <rPh sb="2" eb="4">
      <t>ヨヤク</t>
    </rPh>
    <phoneticPr fontId="10"/>
  </si>
  <si>
    <t>斎場予約受付</t>
    <rPh sb="0" eb="2">
      <t>サイジョウ</t>
    </rPh>
    <rPh sb="2" eb="4">
      <t>ヨヤク</t>
    </rPh>
    <rPh sb="4" eb="6">
      <t>ウケツケ</t>
    </rPh>
    <phoneticPr fontId="10"/>
  </si>
  <si>
    <t>斎場への予約状況連絡（電話・FAX）</t>
    <rPh sb="0" eb="2">
      <t>サイジョウ</t>
    </rPh>
    <rPh sb="4" eb="6">
      <t>ヨヤク</t>
    </rPh>
    <rPh sb="6" eb="8">
      <t>ジョウキョウ</t>
    </rPh>
    <rPh sb="8" eb="10">
      <t>レンラク</t>
    </rPh>
    <rPh sb="11" eb="13">
      <t>デンワ</t>
    </rPh>
    <phoneticPr fontId="10"/>
  </si>
  <si>
    <t>死亡者住基・戸籍保留設定</t>
    <rPh sb="0" eb="2">
      <t>シボウ</t>
    </rPh>
    <rPh sb="2" eb="3">
      <t>シャ</t>
    </rPh>
    <rPh sb="3" eb="5">
      <t>ジュウキ</t>
    </rPh>
    <rPh sb="6" eb="8">
      <t>コセキ</t>
    </rPh>
    <rPh sb="8" eb="10">
      <t>ホリュウ</t>
    </rPh>
    <rPh sb="10" eb="12">
      <t>セッテイ</t>
    </rPh>
    <phoneticPr fontId="10"/>
  </si>
  <si>
    <t>死亡者資格確認・手続き表等作成</t>
    <rPh sb="0" eb="2">
      <t>シボウ</t>
    </rPh>
    <rPh sb="2" eb="3">
      <t>シャ</t>
    </rPh>
    <rPh sb="3" eb="5">
      <t>シカク</t>
    </rPh>
    <rPh sb="5" eb="7">
      <t>カクニン</t>
    </rPh>
    <rPh sb="8" eb="10">
      <t>テツヅ</t>
    </rPh>
    <rPh sb="11" eb="12">
      <t>オモテ</t>
    </rPh>
    <rPh sb="12" eb="13">
      <t>トウ</t>
    </rPh>
    <rPh sb="13" eb="15">
      <t>サクセイ</t>
    </rPh>
    <phoneticPr fontId="10"/>
  </si>
  <si>
    <t>定額小為替の管理　　</t>
    <rPh sb="0" eb="2">
      <t>テイガク</t>
    </rPh>
    <rPh sb="2" eb="3">
      <t>ショウ</t>
    </rPh>
    <rPh sb="3" eb="5">
      <t>カワセ</t>
    </rPh>
    <rPh sb="6" eb="8">
      <t>カンリ</t>
    </rPh>
    <phoneticPr fontId="2"/>
  </si>
  <si>
    <t>所得・課税証明の作成・交付業務</t>
    <rPh sb="0" eb="2">
      <t>ショトク</t>
    </rPh>
    <rPh sb="3" eb="5">
      <t>カゼイ</t>
    </rPh>
    <rPh sb="5" eb="7">
      <t>ショウメイ</t>
    </rPh>
    <rPh sb="8" eb="10">
      <t>サクセイ</t>
    </rPh>
    <rPh sb="11" eb="13">
      <t>コウフ</t>
    </rPh>
    <rPh sb="13" eb="15">
      <t>ギョウム</t>
    </rPh>
    <phoneticPr fontId="2"/>
  </si>
  <si>
    <t>来庁した請求者の本人確認</t>
    <rPh sb="0" eb="1">
      <t>ライ</t>
    </rPh>
    <rPh sb="1" eb="2">
      <t>チョウ</t>
    </rPh>
    <rPh sb="4" eb="7">
      <t>セイキュウシャ</t>
    </rPh>
    <rPh sb="8" eb="10">
      <t>ホンニン</t>
    </rPh>
    <rPh sb="10" eb="12">
      <t>カクニン</t>
    </rPh>
    <phoneticPr fontId="2"/>
  </si>
  <si>
    <t>証明書と請求書の照合・確認</t>
    <rPh sb="0" eb="3">
      <t>ショウメイショ</t>
    </rPh>
    <rPh sb="4" eb="6">
      <t>セイキュウ</t>
    </rPh>
    <rPh sb="6" eb="7">
      <t>ショ</t>
    </rPh>
    <rPh sb="8" eb="10">
      <t>ショウゴウ</t>
    </rPh>
    <rPh sb="11" eb="13">
      <t>カクニン</t>
    </rPh>
    <phoneticPr fontId="2"/>
  </si>
  <si>
    <t>大分類</t>
    <rPh sb="0" eb="1">
      <t>ダイ</t>
    </rPh>
    <rPh sb="1" eb="3">
      <t>ブンルイ</t>
    </rPh>
    <phoneticPr fontId="16"/>
  </si>
  <si>
    <t>郵送請求事務</t>
    <rPh sb="0" eb="2">
      <t>ユウソウ</t>
    </rPh>
    <rPh sb="2" eb="4">
      <t>セイキュウ</t>
    </rPh>
    <rPh sb="4" eb="6">
      <t>ジム</t>
    </rPh>
    <phoneticPr fontId="16"/>
  </si>
  <si>
    <t>Ａ</t>
    <phoneticPr fontId="16"/>
  </si>
  <si>
    <t>Ｂ</t>
    <phoneticPr fontId="16"/>
  </si>
  <si>
    <t>Ｃ</t>
    <phoneticPr fontId="16"/>
  </si>
  <si>
    <t>Ｄ</t>
    <phoneticPr fontId="16"/>
  </si>
  <si>
    <t>中分類</t>
    <rPh sb="0" eb="3">
      <t>チュウブンルイ</t>
    </rPh>
    <phoneticPr fontId="16"/>
  </si>
  <si>
    <t>委託業務</t>
    <rPh sb="0" eb="2">
      <t>イタク</t>
    </rPh>
    <rPh sb="2" eb="4">
      <t>ギョウム</t>
    </rPh>
    <phoneticPr fontId="2"/>
  </si>
  <si>
    <t>委託業務</t>
    <rPh sb="0" eb="2">
      <t>イタク</t>
    </rPh>
    <rPh sb="2" eb="4">
      <t>ギョウム</t>
    </rPh>
    <phoneticPr fontId="16"/>
  </si>
  <si>
    <t>尾道市業務</t>
    <rPh sb="0" eb="3">
      <t>オノミチシ</t>
    </rPh>
    <rPh sb="3" eb="5">
      <t>ギョウム</t>
    </rPh>
    <phoneticPr fontId="16"/>
  </si>
  <si>
    <t>納期</t>
    <rPh sb="0" eb="2">
      <t>ノウキ</t>
    </rPh>
    <phoneticPr fontId="16"/>
  </si>
  <si>
    <t>毎日始業前</t>
    <rPh sb="0" eb="2">
      <t>マイニチ</t>
    </rPh>
    <rPh sb="2" eb="4">
      <t>シギョウ</t>
    </rPh>
    <rPh sb="4" eb="5">
      <t>マエ</t>
    </rPh>
    <phoneticPr fontId="16"/>
  </si>
  <si>
    <t>毎日業後</t>
    <rPh sb="0" eb="2">
      <t>マイニチ</t>
    </rPh>
    <rPh sb="2" eb="3">
      <t>ギョウ</t>
    </rPh>
    <rPh sb="3" eb="4">
      <t>ゴ</t>
    </rPh>
    <phoneticPr fontId="16"/>
  </si>
  <si>
    <t>翌日始業までに</t>
    <rPh sb="0" eb="2">
      <t>ヨクジツ</t>
    </rPh>
    <rPh sb="2" eb="4">
      <t>シギョウ</t>
    </rPh>
    <phoneticPr fontId="16"/>
  </si>
  <si>
    <t>即時</t>
    <rPh sb="0" eb="2">
      <t>ソクジ</t>
    </rPh>
    <phoneticPr fontId="16"/>
  </si>
  <si>
    <t>随時</t>
    <rPh sb="0" eb="2">
      <t>ズイジ</t>
    </rPh>
    <phoneticPr fontId="16"/>
  </si>
  <si>
    <t>備考欄参照</t>
    <rPh sb="0" eb="2">
      <t>ビコウ</t>
    </rPh>
    <rPh sb="2" eb="3">
      <t>ラン</t>
    </rPh>
    <rPh sb="3" eb="5">
      <t>サンショウ</t>
    </rPh>
    <phoneticPr fontId="16"/>
  </si>
  <si>
    <t>終業後即時</t>
    <rPh sb="0" eb="2">
      <t>シュウギョウ</t>
    </rPh>
    <rPh sb="2" eb="3">
      <t>ゴ</t>
    </rPh>
    <rPh sb="3" eb="5">
      <t>ソクジ</t>
    </rPh>
    <phoneticPr fontId="16"/>
  </si>
  <si>
    <t>窓口</t>
    <rPh sb="0" eb="2">
      <t>マドグチ</t>
    </rPh>
    <phoneticPr fontId="16"/>
  </si>
  <si>
    <t>郵送の為替の確認</t>
    <rPh sb="0" eb="2">
      <t>ユウソウ</t>
    </rPh>
    <rPh sb="3" eb="5">
      <t>カワセ</t>
    </rPh>
    <rPh sb="6" eb="8">
      <t>カクニン</t>
    </rPh>
    <phoneticPr fontId="2"/>
  </si>
  <si>
    <t>郵送の手数料の徴収</t>
    <rPh sb="0" eb="2">
      <t>ユウソウ</t>
    </rPh>
    <rPh sb="3" eb="6">
      <t>テスウリョウ</t>
    </rPh>
    <rPh sb="7" eb="9">
      <t>チョウシュウ</t>
    </rPh>
    <phoneticPr fontId="2"/>
  </si>
  <si>
    <t>毎日終業までに</t>
    <rPh sb="0" eb="2">
      <t>マイニチ</t>
    </rPh>
    <rPh sb="2" eb="4">
      <t>シュウギョウ</t>
    </rPh>
    <phoneticPr fontId="16"/>
  </si>
  <si>
    <t>整理券発券機のロール紙交換</t>
    <rPh sb="0" eb="3">
      <t>セイリケン</t>
    </rPh>
    <rPh sb="3" eb="6">
      <t>ハッケンキ</t>
    </rPh>
    <rPh sb="10" eb="11">
      <t>シ</t>
    </rPh>
    <rPh sb="11" eb="13">
      <t>コウカン</t>
    </rPh>
    <phoneticPr fontId="16"/>
  </si>
  <si>
    <t>合計
（委託）
分</t>
    <rPh sb="0" eb="2">
      <t>ゴウケイ</t>
    </rPh>
    <rPh sb="4" eb="6">
      <t>イタク</t>
    </rPh>
    <rPh sb="8" eb="9">
      <t>フン</t>
    </rPh>
    <phoneticPr fontId="16"/>
  </si>
  <si>
    <t>合計
（尾道市）
分</t>
    <rPh sb="0" eb="2">
      <t>ゴウケイ</t>
    </rPh>
    <rPh sb="4" eb="7">
      <t>オノミチシ</t>
    </rPh>
    <rPh sb="9" eb="10">
      <t>ブン</t>
    </rPh>
    <phoneticPr fontId="16"/>
  </si>
  <si>
    <t>金曜日
17：15～19：00
あり〇</t>
    <rPh sb="0" eb="3">
      <t>キンヨウビ</t>
    </rPh>
    <phoneticPr fontId="16"/>
  </si>
  <si>
    <t>休日開庁
8：30～
17：15
あり〇　</t>
    <rPh sb="0" eb="2">
      <t>キュウジツ</t>
    </rPh>
    <rPh sb="2" eb="4">
      <t>カイチョウ</t>
    </rPh>
    <phoneticPr fontId="16"/>
  </si>
  <si>
    <t xml:space="preserve">届出書・申請書等のファイリング作業
</t>
    <rPh sb="0" eb="3">
      <t>トドケデショ</t>
    </rPh>
    <rPh sb="4" eb="6">
      <t>シンセイ</t>
    </rPh>
    <rPh sb="6" eb="7">
      <t>ショ</t>
    </rPh>
    <rPh sb="7" eb="8">
      <t>ナド</t>
    </rPh>
    <rPh sb="15" eb="17">
      <t>サギョウ</t>
    </rPh>
    <phoneticPr fontId="2"/>
  </si>
  <si>
    <t>〇</t>
    <phoneticPr fontId="16"/>
  </si>
  <si>
    <t xml:space="preserve">手数料納付
</t>
    <rPh sb="0" eb="3">
      <t>テスウリョウ</t>
    </rPh>
    <rPh sb="3" eb="5">
      <t>ノウフ</t>
    </rPh>
    <phoneticPr fontId="16"/>
  </si>
  <si>
    <t>手続き者の本人確認</t>
    <rPh sb="2" eb="4">
      <t>ゲツブン</t>
    </rPh>
    <rPh sb="5" eb="8">
      <t>テスウリョウシニュウキンゲッポウ</t>
    </rPh>
    <phoneticPr fontId="16"/>
  </si>
  <si>
    <t>乙調査票送付</t>
    <rPh sb="0" eb="1">
      <t>オツ</t>
    </rPh>
    <rPh sb="1" eb="4">
      <t>チョウサヒョウ</t>
    </rPh>
    <rPh sb="4" eb="6">
      <t>ソウフ</t>
    </rPh>
    <phoneticPr fontId="16"/>
  </si>
  <si>
    <t>乙調査票の集計、支所分確認</t>
    <rPh sb="5" eb="7">
      <t>シュウケイ</t>
    </rPh>
    <rPh sb="8" eb="10">
      <t>シショ</t>
    </rPh>
    <rPh sb="10" eb="11">
      <t>ブン</t>
    </rPh>
    <rPh sb="11" eb="13">
      <t>カクニン</t>
    </rPh>
    <phoneticPr fontId="2"/>
  </si>
  <si>
    <t>翌月5日まで</t>
    <rPh sb="0" eb="2">
      <t>ヨクゲツ</t>
    </rPh>
    <rPh sb="3" eb="4">
      <t>ニチ</t>
    </rPh>
    <phoneticPr fontId="16"/>
  </si>
  <si>
    <t>翌日中に</t>
    <rPh sb="0" eb="2">
      <t>ヨクジツ</t>
    </rPh>
    <rPh sb="2" eb="3">
      <t>ナカ</t>
    </rPh>
    <phoneticPr fontId="16"/>
  </si>
  <si>
    <t>休日の場合は翌営業日</t>
    <rPh sb="0" eb="2">
      <t>キュウジツ</t>
    </rPh>
    <rPh sb="3" eb="5">
      <t>バアイ</t>
    </rPh>
    <rPh sb="6" eb="7">
      <t>ヨク</t>
    </rPh>
    <rPh sb="7" eb="10">
      <t>エイギョウビ</t>
    </rPh>
    <phoneticPr fontId="16"/>
  </si>
  <si>
    <t>定額小為替の換金　　</t>
    <rPh sb="0" eb="2">
      <t>テイガク</t>
    </rPh>
    <rPh sb="2" eb="3">
      <t>ショウ</t>
    </rPh>
    <rPh sb="3" eb="5">
      <t>カワセ</t>
    </rPh>
    <rPh sb="6" eb="8">
      <t>カンキン</t>
    </rPh>
    <phoneticPr fontId="2"/>
  </si>
  <si>
    <t>手数料の月報、年報を作成し市へ提出</t>
    <rPh sb="0" eb="3">
      <t>テスウリョウ</t>
    </rPh>
    <rPh sb="4" eb="6">
      <t>ゲッポウ</t>
    </rPh>
    <rPh sb="7" eb="9">
      <t>ネンポウ</t>
    </rPh>
    <rPh sb="10" eb="12">
      <t>サクセイ</t>
    </rPh>
    <rPh sb="13" eb="14">
      <t>シ</t>
    </rPh>
    <rPh sb="15" eb="17">
      <t>テイシュツ</t>
    </rPh>
    <phoneticPr fontId="16"/>
  </si>
  <si>
    <t>土地検索</t>
    <rPh sb="0" eb="2">
      <t>トチ</t>
    </rPh>
    <rPh sb="2" eb="4">
      <t>ケンサク</t>
    </rPh>
    <phoneticPr fontId="16"/>
  </si>
  <si>
    <t>偽造防止用紙等セット</t>
    <rPh sb="0" eb="2">
      <t>ギゾウ</t>
    </rPh>
    <rPh sb="2" eb="4">
      <t>ボウシ</t>
    </rPh>
    <rPh sb="4" eb="6">
      <t>ヨウシ</t>
    </rPh>
    <rPh sb="6" eb="7">
      <t>ナド</t>
    </rPh>
    <phoneticPr fontId="16"/>
  </si>
  <si>
    <t>窓口端末の試し刷り</t>
    <rPh sb="0" eb="2">
      <t>マドグチ</t>
    </rPh>
    <rPh sb="2" eb="4">
      <t>タンマツ</t>
    </rPh>
    <rPh sb="5" eb="6">
      <t>タメ</t>
    </rPh>
    <rPh sb="7" eb="8">
      <t>ズ</t>
    </rPh>
    <phoneticPr fontId="16"/>
  </si>
  <si>
    <t>印鑑登録証の確認と本人確認</t>
    <rPh sb="0" eb="2">
      <t>インカン</t>
    </rPh>
    <rPh sb="2" eb="4">
      <t>トウロク</t>
    </rPh>
    <rPh sb="4" eb="5">
      <t>ショウ</t>
    </rPh>
    <rPh sb="6" eb="8">
      <t>カクニン</t>
    </rPh>
    <rPh sb="9" eb="11">
      <t>ホンニン</t>
    </rPh>
    <rPh sb="11" eb="13">
      <t>カクニン</t>
    </rPh>
    <phoneticPr fontId="2"/>
  </si>
  <si>
    <t>両替</t>
    <rPh sb="0" eb="2">
      <t>リョウガエ</t>
    </rPh>
    <phoneticPr fontId="16"/>
  </si>
  <si>
    <t>翌日まで</t>
    <rPh sb="0" eb="2">
      <t>ヨクジツ</t>
    </rPh>
    <phoneticPr fontId="16"/>
  </si>
  <si>
    <t>住民基本台帳記載事務</t>
    <rPh sb="0" eb="2">
      <t>ジュウミン</t>
    </rPh>
    <rPh sb="2" eb="4">
      <t>キホン</t>
    </rPh>
    <rPh sb="4" eb="6">
      <t>ダイチョウ</t>
    </rPh>
    <rPh sb="6" eb="8">
      <t>キサイ</t>
    </rPh>
    <rPh sb="8" eb="10">
      <t>ジム</t>
    </rPh>
    <phoneticPr fontId="16"/>
  </si>
  <si>
    <t>窓口業務（税証明交付事務）</t>
    <rPh sb="0" eb="2">
      <t>マドグチ</t>
    </rPh>
    <rPh sb="2" eb="4">
      <t>ギョウム</t>
    </rPh>
    <rPh sb="5" eb="6">
      <t>ゼイ</t>
    </rPh>
    <rPh sb="6" eb="8">
      <t>ショウメイ</t>
    </rPh>
    <rPh sb="8" eb="10">
      <t>コウフ</t>
    </rPh>
    <rPh sb="10" eb="12">
      <t>ジム</t>
    </rPh>
    <phoneticPr fontId="16"/>
  </si>
  <si>
    <t xml:space="preserve">住民に対する通知・転出証明書郵送
</t>
    <rPh sb="0" eb="2">
      <t>ジュウミン</t>
    </rPh>
    <rPh sb="3" eb="4">
      <t>タイ</t>
    </rPh>
    <rPh sb="6" eb="8">
      <t>ツウチ</t>
    </rPh>
    <rPh sb="9" eb="11">
      <t>テンシュツ</t>
    </rPh>
    <rPh sb="11" eb="13">
      <t>ショウメイ</t>
    </rPh>
    <rPh sb="13" eb="14">
      <t>ショ</t>
    </rPh>
    <rPh sb="14" eb="16">
      <t>ユウソウ</t>
    </rPh>
    <phoneticPr fontId="2"/>
  </si>
  <si>
    <t>廃棄済証明書作成</t>
    <rPh sb="0" eb="2">
      <t>ハイキ</t>
    </rPh>
    <rPh sb="2" eb="3">
      <t>ズ</t>
    </rPh>
    <rPh sb="3" eb="6">
      <t>ショウメイショ</t>
    </rPh>
    <rPh sb="6" eb="8">
      <t>サクセイ</t>
    </rPh>
    <phoneticPr fontId="16"/>
  </si>
  <si>
    <t>発送簿入力・印刷・手数料確認（有料分のみ）</t>
    <rPh sb="0" eb="2">
      <t>ハッソウ</t>
    </rPh>
    <rPh sb="2" eb="3">
      <t>ボ</t>
    </rPh>
    <rPh sb="3" eb="5">
      <t>ニュウリョク</t>
    </rPh>
    <rPh sb="6" eb="8">
      <t>インサツ</t>
    </rPh>
    <rPh sb="9" eb="12">
      <t>テスウリョウ</t>
    </rPh>
    <rPh sb="12" eb="14">
      <t>カクニン</t>
    </rPh>
    <rPh sb="15" eb="17">
      <t>ユウリョウ</t>
    </rPh>
    <rPh sb="17" eb="18">
      <t>ブン</t>
    </rPh>
    <phoneticPr fontId="2"/>
  </si>
  <si>
    <t>戸籍謄抄本・附票・身分証明書等受付・発行</t>
    <rPh sb="0" eb="2">
      <t>コセキ</t>
    </rPh>
    <rPh sb="2" eb="3">
      <t>トウ</t>
    </rPh>
    <rPh sb="3" eb="5">
      <t>ショウホン</t>
    </rPh>
    <rPh sb="6" eb="7">
      <t>フ</t>
    </rPh>
    <rPh sb="7" eb="8">
      <t>ヒョウ</t>
    </rPh>
    <rPh sb="9" eb="11">
      <t>ミブン</t>
    </rPh>
    <rPh sb="11" eb="14">
      <t>ショウメイショ</t>
    </rPh>
    <rPh sb="14" eb="15">
      <t>ナド</t>
    </rPh>
    <rPh sb="15" eb="17">
      <t>ウケツケ</t>
    </rPh>
    <rPh sb="18" eb="20">
      <t>ハッコウ</t>
    </rPh>
    <phoneticPr fontId="2"/>
  </si>
  <si>
    <t>おくやみサポート案内</t>
    <rPh sb="8" eb="10">
      <t>アンナイ</t>
    </rPh>
    <phoneticPr fontId="16"/>
  </si>
  <si>
    <t>集計してレジへ持っていく</t>
    <rPh sb="0" eb="2">
      <t>シュウケイ</t>
    </rPh>
    <rPh sb="7" eb="8">
      <t>モ</t>
    </rPh>
    <phoneticPr fontId="16"/>
  </si>
  <si>
    <t>窓口業務（証明書交付及び異動届等の受付）</t>
    <rPh sb="0" eb="2">
      <t>マドグチ</t>
    </rPh>
    <rPh sb="2" eb="4">
      <t>ギョウム</t>
    </rPh>
    <rPh sb="5" eb="8">
      <t>ショウメイショ</t>
    </rPh>
    <rPh sb="8" eb="10">
      <t>コウフ</t>
    </rPh>
    <rPh sb="10" eb="11">
      <t>オヨ</t>
    </rPh>
    <rPh sb="12" eb="15">
      <t>イドウトドケ</t>
    </rPh>
    <rPh sb="14" eb="15">
      <t>トドケ</t>
    </rPh>
    <rPh sb="15" eb="16">
      <t>ナド</t>
    </rPh>
    <rPh sb="17" eb="19">
      <t>ウケツケ</t>
    </rPh>
    <phoneticPr fontId="16"/>
  </si>
  <si>
    <t>整理券発券機等の立ち上げ</t>
    <rPh sb="0" eb="3">
      <t>セイリケン</t>
    </rPh>
    <rPh sb="3" eb="6">
      <t>ハッケンキ</t>
    </rPh>
    <rPh sb="6" eb="7">
      <t>ナド</t>
    </rPh>
    <rPh sb="8" eb="9">
      <t>タ</t>
    </rPh>
    <rPh sb="10" eb="11">
      <t>ア</t>
    </rPh>
    <phoneticPr fontId="2"/>
  </si>
  <si>
    <t>申請書、売上金を金庫に収納</t>
    <rPh sb="0" eb="3">
      <t>シンセイショ</t>
    </rPh>
    <rPh sb="4" eb="6">
      <t>ウリアゲ</t>
    </rPh>
    <rPh sb="6" eb="7">
      <t>キン</t>
    </rPh>
    <rPh sb="8" eb="10">
      <t>キンコ</t>
    </rPh>
    <rPh sb="11" eb="13">
      <t>シュウノウ</t>
    </rPh>
    <phoneticPr fontId="2"/>
  </si>
  <si>
    <t>案内等の印刷・準備</t>
    <phoneticPr fontId="16"/>
  </si>
  <si>
    <t>弁護士等の資格確認</t>
    <phoneticPr fontId="16"/>
  </si>
  <si>
    <t>戸籍相談の際の証明書の交付　委託→市へ</t>
    <rPh sb="0" eb="2">
      <t>コセキ</t>
    </rPh>
    <rPh sb="2" eb="4">
      <t>ソウダン</t>
    </rPh>
    <rPh sb="5" eb="6">
      <t>サイ</t>
    </rPh>
    <rPh sb="7" eb="10">
      <t>ショウメイショ</t>
    </rPh>
    <rPh sb="11" eb="13">
      <t>コウフ</t>
    </rPh>
    <rPh sb="14" eb="16">
      <t>イタク</t>
    </rPh>
    <rPh sb="17" eb="18">
      <t>シ</t>
    </rPh>
    <phoneticPr fontId="16"/>
  </si>
  <si>
    <t>.</t>
    <phoneticPr fontId="16"/>
  </si>
  <si>
    <t>火葬の予約簿を警備室へ引き渡し</t>
    <rPh sb="0" eb="2">
      <t>カソウ</t>
    </rPh>
    <rPh sb="3" eb="5">
      <t>ヨヤク</t>
    </rPh>
    <rPh sb="5" eb="6">
      <t>ボ</t>
    </rPh>
    <rPh sb="7" eb="10">
      <t>ケイビシツ</t>
    </rPh>
    <rPh sb="11" eb="12">
      <t>ヒ</t>
    </rPh>
    <rPh sb="13" eb="14">
      <t>ワタ</t>
    </rPh>
    <phoneticPr fontId="2"/>
  </si>
  <si>
    <t xml:space="preserve">
</t>
    <phoneticPr fontId="16"/>
  </si>
  <si>
    <t>受付書受取</t>
    <rPh sb="0" eb="2">
      <t>ウケツケ</t>
    </rPh>
    <rPh sb="2" eb="3">
      <t>ショ</t>
    </rPh>
    <rPh sb="3" eb="5">
      <t>ウケトリ</t>
    </rPh>
    <phoneticPr fontId="16"/>
  </si>
  <si>
    <t>申請書・証明書の照合・確認</t>
    <rPh sb="0" eb="3">
      <t>シンセイショ</t>
    </rPh>
    <rPh sb="4" eb="7">
      <t>ショウメイショ</t>
    </rPh>
    <rPh sb="8" eb="10">
      <t>ショウゴウ</t>
    </rPh>
    <rPh sb="11" eb="13">
      <t>カクニン</t>
    </rPh>
    <phoneticPr fontId="2"/>
  </si>
  <si>
    <t>申請書・証明書の二次審査</t>
    <rPh sb="0" eb="3">
      <t>シンセイショ</t>
    </rPh>
    <rPh sb="4" eb="7">
      <t>ショウメイショ</t>
    </rPh>
    <rPh sb="8" eb="10">
      <t>ニジ</t>
    </rPh>
    <rPh sb="10" eb="12">
      <t>シンサ</t>
    </rPh>
    <phoneticPr fontId="16"/>
  </si>
  <si>
    <t>各証明書等と回答書の照合・確認</t>
    <rPh sb="0" eb="5">
      <t>カクショウメイショナド</t>
    </rPh>
    <rPh sb="6" eb="9">
      <t>カイトウショ</t>
    </rPh>
    <rPh sb="10" eb="12">
      <t>ショウゴウ</t>
    </rPh>
    <rPh sb="13" eb="15">
      <t>カクニン</t>
    </rPh>
    <phoneticPr fontId="2"/>
  </si>
  <si>
    <t>各証明書等と封入物の照合・確認</t>
    <rPh sb="0" eb="5">
      <t>カクショウメイショナド</t>
    </rPh>
    <rPh sb="6" eb="8">
      <t>フウニュウ</t>
    </rPh>
    <rPh sb="8" eb="9">
      <t>ブツ</t>
    </rPh>
    <rPh sb="10" eb="12">
      <t>ショウゴウ</t>
    </rPh>
    <rPh sb="13" eb="15">
      <t>カクニン</t>
    </rPh>
    <phoneticPr fontId="2"/>
  </si>
  <si>
    <t>切手受け渡し票記載</t>
    <rPh sb="0" eb="2">
      <t>キッテ</t>
    </rPh>
    <rPh sb="2" eb="3">
      <t>ウ</t>
    </rPh>
    <rPh sb="4" eb="5">
      <t>ワタ</t>
    </rPh>
    <rPh sb="6" eb="7">
      <t>ヒョウ</t>
    </rPh>
    <rPh sb="7" eb="9">
      <t>キサイ</t>
    </rPh>
    <phoneticPr fontId="2"/>
  </si>
  <si>
    <t>切手貼付、受払簿記載</t>
    <rPh sb="2" eb="4">
      <t>チョウフ</t>
    </rPh>
    <rPh sb="5" eb="7">
      <t>ウケハライ</t>
    </rPh>
    <rPh sb="7" eb="8">
      <t>ボ</t>
    </rPh>
    <phoneticPr fontId="16"/>
  </si>
  <si>
    <t>郵送受付簿・電話引継簿等の印刷</t>
    <phoneticPr fontId="16"/>
  </si>
  <si>
    <t>証明書審査</t>
    <rPh sb="0" eb="3">
      <t>ショウメイショ</t>
    </rPh>
    <rPh sb="3" eb="5">
      <t>シンサ</t>
    </rPh>
    <phoneticPr fontId="2"/>
  </si>
  <si>
    <t>不備保留がある場合の電話照会</t>
    <phoneticPr fontId="16"/>
  </si>
  <si>
    <t>送付書作成</t>
    <phoneticPr fontId="16"/>
  </si>
  <si>
    <t>証明書交付件数集計</t>
    <phoneticPr fontId="16"/>
  </si>
  <si>
    <t>公用</t>
    <rPh sb="0" eb="2">
      <t>コウヨウ</t>
    </rPh>
    <phoneticPr fontId="16"/>
  </si>
  <si>
    <t>公用請求事務</t>
    <rPh sb="0" eb="2">
      <t>コウヨウ</t>
    </rPh>
    <rPh sb="2" eb="4">
      <t>セイキュウ</t>
    </rPh>
    <rPh sb="4" eb="6">
      <t>ジム</t>
    </rPh>
    <phoneticPr fontId="16"/>
  </si>
  <si>
    <t>請求書の開封・受付</t>
    <rPh sb="4" eb="6">
      <t>カイフウ</t>
    </rPh>
    <rPh sb="7" eb="9">
      <t>ウケツケ</t>
    </rPh>
    <phoneticPr fontId="2"/>
  </si>
  <si>
    <t>庁内各課への証明書受け渡し・封入作業</t>
    <rPh sb="14" eb="16">
      <t>フウニュウ</t>
    </rPh>
    <rPh sb="16" eb="18">
      <t>サギョウ</t>
    </rPh>
    <phoneticPr fontId="16"/>
  </si>
  <si>
    <t>死亡者の資格等聞き取りをする</t>
    <rPh sb="0" eb="2">
      <t>シボウ</t>
    </rPh>
    <rPh sb="2" eb="3">
      <t>シャ</t>
    </rPh>
    <rPh sb="4" eb="6">
      <t>シカク</t>
    </rPh>
    <rPh sb="6" eb="7">
      <t>トウ</t>
    </rPh>
    <rPh sb="7" eb="8">
      <t>キ</t>
    </rPh>
    <rPh sb="9" eb="10">
      <t>ト</t>
    </rPh>
    <phoneticPr fontId="16"/>
  </si>
  <si>
    <t>聞き取り等の済んだ住民でおくやみサポート希望者を次の手続き場所まで案内する</t>
    <rPh sb="0" eb="1">
      <t>キ</t>
    </rPh>
    <rPh sb="2" eb="3">
      <t>ト</t>
    </rPh>
    <rPh sb="4" eb="5">
      <t>トウ</t>
    </rPh>
    <rPh sb="6" eb="7">
      <t>ス</t>
    </rPh>
    <rPh sb="9" eb="11">
      <t>ジュウミン</t>
    </rPh>
    <rPh sb="20" eb="23">
      <t>キボウシャ</t>
    </rPh>
    <rPh sb="24" eb="25">
      <t>ツギ</t>
    </rPh>
    <rPh sb="26" eb="28">
      <t>テツヅ</t>
    </rPh>
    <rPh sb="29" eb="31">
      <t>バショ</t>
    </rPh>
    <rPh sb="33" eb="35">
      <t>アンナイ</t>
    </rPh>
    <phoneticPr fontId="16"/>
  </si>
  <si>
    <t>レジの件数、金額を照合する</t>
    <rPh sb="3" eb="5">
      <t>ケンスウ</t>
    </rPh>
    <rPh sb="6" eb="8">
      <t>キンガク</t>
    </rPh>
    <rPh sb="9" eb="11">
      <t>ショウゴウ</t>
    </rPh>
    <phoneticPr fontId="2"/>
  </si>
  <si>
    <t>来庁者の本人確認をし、用紙に記入してもらう</t>
    <rPh sb="0" eb="3">
      <t>ライチョウシャ</t>
    </rPh>
    <rPh sb="4" eb="6">
      <t>ホンニン</t>
    </rPh>
    <rPh sb="6" eb="8">
      <t>カクニン</t>
    </rPh>
    <rPh sb="11" eb="13">
      <t>ヨウシ</t>
    </rPh>
    <rPh sb="14" eb="16">
      <t>キニュウ</t>
    </rPh>
    <phoneticPr fontId="16"/>
  </si>
  <si>
    <t>先祖供養証明書、戸籍の遡りの審査（窓口分も含む）</t>
    <rPh sb="0" eb="2">
      <t>センゾ</t>
    </rPh>
    <rPh sb="2" eb="4">
      <t>クヨウ</t>
    </rPh>
    <rPh sb="4" eb="7">
      <t>ショウメイショ</t>
    </rPh>
    <rPh sb="8" eb="10">
      <t>コセキ</t>
    </rPh>
    <rPh sb="11" eb="12">
      <t>サカノボ</t>
    </rPh>
    <rPh sb="14" eb="16">
      <t>シンサ</t>
    </rPh>
    <rPh sb="17" eb="19">
      <t>マドグチ</t>
    </rPh>
    <rPh sb="19" eb="20">
      <t>ブン</t>
    </rPh>
    <rPh sb="21" eb="22">
      <t>フク</t>
    </rPh>
    <phoneticPr fontId="2"/>
  </si>
  <si>
    <t>整理券発券機等の電源を切り、シャッター内に移動させる</t>
    <rPh sb="0" eb="3">
      <t>セイリケン</t>
    </rPh>
    <rPh sb="3" eb="6">
      <t>ハッケンキ</t>
    </rPh>
    <rPh sb="6" eb="7">
      <t>ナド</t>
    </rPh>
    <rPh sb="8" eb="10">
      <t>デンゲン</t>
    </rPh>
    <rPh sb="11" eb="12">
      <t>キ</t>
    </rPh>
    <rPh sb="19" eb="20">
      <t>ナイ</t>
    </rPh>
    <rPh sb="21" eb="23">
      <t>イドウ</t>
    </rPh>
    <phoneticPr fontId="2"/>
  </si>
  <si>
    <t>他自治体・関係機関への電話照会</t>
    <rPh sb="0" eb="1">
      <t>タ</t>
    </rPh>
    <rPh sb="1" eb="3">
      <t>ジチ</t>
    </rPh>
    <rPh sb="3" eb="4">
      <t>タイ</t>
    </rPh>
    <rPh sb="5" eb="7">
      <t>カンケイ</t>
    </rPh>
    <rPh sb="7" eb="9">
      <t>キカン</t>
    </rPh>
    <rPh sb="11" eb="13">
      <t>デンワ</t>
    </rPh>
    <rPh sb="13" eb="15">
      <t>ショウカイ</t>
    </rPh>
    <phoneticPr fontId="2"/>
  </si>
  <si>
    <t xml:space="preserve">住民異動届書受付
（転入・転居・転出・世帯変更）
</t>
    <rPh sb="0" eb="2">
      <t>ジュウミン</t>
    </rPh>
    <rPh sb="2" eb="4">
      <t>イドウ</t>
    </rPh>
    <rPh sb="4" eb="5">
      <t>トド</t>
    </rPh>
    <rPh sb="5" eb="6">
      <t>ショ</t>
    </rPh>
    <rPh sb="6" eb="8">
      <t>ウケツケ</t>
    </rPh>
    <rPh sb="10" eb="12">
      <t>テンニュウ</t>
    </rPh>
    <rPh sb="13" eb="15">
      <t>テンキョ</t>
    </rPh>
    <rPh sb="16" eb="18">
      <t>テンシュツ</t>
    </rPh>
    <rPh sb="19" eb="21">
      <t>セタイ</t>
    </rPh>
    <rPh sb="21" eb="23">
      <t>ヘンコウ</t>
    </rPh>
    <phoneticPr fontId="2"/>
  </si>
  <si>
    <t>出入国在留管理庁からの通知の引継ぎ</t>
    <rPh sb="0" eb="2">
      <t>シュツニュウ</t>
    </rPh>
    <rPh sb="2" eb="3">
      <t>コク</t>
    </rPh>
    <rPh sb="3" eb="5">
      <t>ザイリュウ</t>
    </rPh>
    <rPh sb="5" eb="7">
      <t>カンリ</t>
    </rPh>
    <rPh sb="7" eb="8">
      <t>チョウ</t>
    </rPh>
    <rPh sb="11" eb="13">
      <t>ツウチ</t>
    </rPh>
    <rPh sb="14" eb="16">
      <t>ヒキツ</t>
    </rPh>
    <phoneticPr fontId="2"/>
  </si>
  <si>
    <t>印鑑登録の確認</t>
    <rPh sb="0" eb="4">
      <t>インカントウロク</t>
    </rPh>
    <rPh sb="5" eb="7">
      <t>カクニン</t>
    </rPh>
    <phoneticPr fontId="16"/>
  </si>
  <si>
    <t>照会回答申請書の有効期限の確認</t>
    <rPh sb="4" eb="6">
      <t>シンセイ</t>
    </rPh>
    <rPh sb="6" eb="7">
      <t>ショ</t>
    </rPh>
    <rPh sb="8" eb="10">
      <t>ユウコウ</t>
    </rPh>
    <rPh sb="10" eb="12">
      <t>キゲン</t>
    </rPh>
    <rPh sb="13" eb="15">
      <t>カクニン</t>
    </rPh>
    <phoneticPr fontId="10"/>
  </si>
  <si>
    <t>印鑑登録チェックリストバッチ処理</t>
    <rPh sb="0" eb="2">
      <t>インカン</t>
    </rPh>
    <rPh sb="2" eb="4">
      <t>トウロク</t>
    </rPh>
    <rPh sb="14" eb="16">
      <t>ショリ</t>
    </rPh>
    <phoneticPr fontId="10"/>
  </si>
  <si>
    <t>印鑑除印の確認（住記・除印分）</t>
    <rPh sb="0" eb="2">
      <t>インカン</t>
    </rPh>
    <rPh sb="2" eb="3">
      <t>ジョ</t>
    </rPh>
    <rPh sb="3" eb="4">
      <t>イン</t>
    </rPh>
    <rPh sb="5" eb="7">
      <t>カクニン</t>
    </rPh>
    <rPh sb="8" eb="9">
      <t>スミ</t>
    </rPh>
    <rPh sb="9" eb="10">
      <t>キ</t>
    </rPh>
    <rPh sb="11" eb="12">
      <t>ジョ</t>
    </rPh>
    <rPh sb="12" eb="13">
      <t>イン</t>
    </rPh>
    <rPh sb="13" eb="14">
      <t>ブン</t>
    </rPh>
    <phoneticPr fontId="16"/>
  </si>
  <si>
    <t>前日分の印鑑登録・廃止申請書の確認
※支所分も含む</t>
    <rPh sb="0" eb="2">
      <t>ゼンジツ</t>
    </rPh>
    <rPh sb="2" eb="3">
      <t>ブン</t>
    </rPh>
    <rPh sb="4" eb="6">
      <t>インカン</t>
    </rPh>
    <rPh sb="6" eb="8">
      <t>トウロク</t>
    </rPh>
    <rPh sb="9" eb="11">
      <t>ハイシ</t>
    </rPh>
    <rPh sb="11" eb="14">
      <t>シンセイショ</t>
    </rPh>
    <rPh sb="15" eb="17">
      <t>カクニン</t>
    </rPh>
    <rPh sb="19" eb="21">
      <t>シショ</t>
    </rPh>
    <rPh sb="21" eb="22">
      <t>ブン</t>
    </rPh>
    <rPh sb="23" eb="24">
      <t>フク</t>
    </rPh>
    <phoneticPr fontId="16"/>
  </si>
  <si>
    <t>印鑑除印の確認（登録証亡失・除印）</t>
    <rPh sb="0" eb="2">
      <t>インカン</t>
    </rPh>
    <rPh sb="2" eb="4">
      <t>ジョイン</t>
    </rPh>
    <rPh sb="5" eb="7">
      <t>カクニン</t>
    </rPh>
    <rPh sb="8" eb="10">
      <t>トウロク</t>
    </rPh>
    <rPh sb="10" eb="11">
      <t>ショウ</t>
    </rPh>
    <rPh sb="11" eb="13">
      <t>ボウシツ</t>
    </rPh>
    <rPh sb="14" eb="15">
      <t>ジョ</t>
    </rPh>
    <rPh sb="15" eb="16">
      <t>イン</t>
    </rPh>
    <phoneticPr fontId="16"/>
  </si>
  <si>
    <t>書庫へ原票の出納、修正分の処理、保留の解除、印鑑廃止処理及び抹消通知の発送</t>
    <rPh sb="0" eb="2">
      <t>ショコ</t>
    </rPh>
    <rPh sb="3" eb="5">
      <t>ゲンピョウ</t>
    </rPh>
    <rPh sb="6" eb="8">
      <t>スイトウ</t>
    </rPh>
    <rPh sb="9" eb="11">
      <t>シュウセイ</t>
    </rPh>
    <rPh sb="11" eb="12">
      <t>ブン</t>
    </rPh>
    <rPh sb="13" eb="15">
      <t>ショリ</t>
    </rPh>
    <rPh sb="16" eb="18">
      <t>ホリュウ</t>
    </rPh>
    <rPh sb="19" eb="21">
      <t>カイジョ</t>
    </rPh>
    <rPh sb="22" eb="24">
      <t>インカン</t>
    </rPh>
    <rPh sb="24" eb="26">
      <t>ハイシ</t>
    </rPh>
    <rPh sb="26" eb="28">
      <t>ショリ</t>
    </rPh>
    <rPh sb="28" eb="29">
      <t>オヨ</t>
    </rPh>
    <rPh sb="30" eb="32">
      <t>マッショウ</t>
    </rPh>
    <rPh sb="32" eb="34">
      <t>ツウチ</t>
    </rPh>
    <rPh sb="35" eb="37">
      <t>ハッソウ</t>
    </rPh>
    <phoneticPr fontId="16"/>
  </si>
  <si>
    <t>毎日始業時</t>
    <rPh sb="0" eb="2">
      <t>マイニチ</t>
    </rPh>
    <rPh sb="2" eb="4">
      <t>シギョウ</t>
    </rPh>
    <rPh sb="4" eb="5">
      <t>ジ</t>
    </rPh>
    <phoneticPr fontId="16"/>
  </si>
  <si>
    <t>お釣り用の定額小為替の準備を含む</t>
    <phoneticPr fontId="16"/>
  </si>
  <si>
    <t>事前審査</t>
    <rPh sb="0" eb="2">
      <t>ジゼン</t>
    </rPh>
    <rPh sb="2" eb="4">
      <t>シンサ</t>
    </rPh>
    <phoneticPr fontId="2"/>
  </si>
  <si>
    <t>マイナポータル申請管理の申請処理状況の登録及び住基システムの審査状況の登録</t>
    <rPh sb="7" eb="9">
      <t>シンセイ</t>
    </rPh>
    <rPh sb="9" eb="11">
      <t>カンリ</t>
    </rPh>
    <rPh sb="12" eb="14">
      <t>シンセイ</t>
    </rPh>
    <rPh sb="14" eb="16">
      <t>ショリ</t>
    </rPh>
    <rPh sb="16" eb="18">
      <t>ジョウキョウ</t>
    </rPh>
    <rPh sb="19" eb="21">
      <t>トウロク</t>
    </rPh>
    <rPh sb="21" eb="22">
      <t>オヨ</t>
    </rPh>
    <rPh sb="23" eb="25">
      <t>ジュウキ</t>
    </rPh>
    <rPh sb="30" eb="32">
      <t>シンサ</t>
    </rPh>
    <rPh sb="32" eb="34">
      <t>ジョウキョウ</t>
    </rPh>
    <rPh sb="35" eb="37">
      <t>トウロク</t>
    </rPh>
    <phoneticPr fontId="2"/>
  </si>
  <si>
    <t>支所ＦＡＸ</t>
    <rPh sb="0" eb="2">
      <t>シショ</t>
    </rPh>
    <phoneticPr fontId="2"/>
  </si>
  <si>
    <t>届出審査</t>
    <rPh sb="0" eb="2">
      <t>トドケデ</t>
    </rPh>
    <rPh sb="2" eb="4">
      <t>シンサ</t>
    </rPh>
    <phoneticPr fontId="2"/>
  </si>
  <si>
    <t>〇</t>
    <phoneticPr fontId="16"/>
  </si>
  <si>
    <t>審査票の出力</t>
    <rPh sb="0" eb="2">
      <t>シンサ</t>
    </rPh>
    <rPh sb="2" eb="3">
      <t>ヒョウ</t>
    </rPh>
    <phoneticPr fontId="2"/>
  </si>
  <si>
    <t>転入届の出力</t>
    <rPh sb="0" eb="2">
      <t>テンニュウ</t>
    </rPh>
    <rPh sb="2" eb="3">
      <t>トドケ</t>
    </rPh>
    <phoneticPr fontId="2"/>
  </si>
  <si>
    <t>転居届の作成</t>
    <rPh sb="0" eb="2">
      <t>テンキョ</t>
    </rPh>
    <rPh sb="2" eb="3">
      <t>トドケ</t>
    </rPh>
    <rPh sb="4" eb="6">
      <t>サクセイ</t>
    </rPh>
    <phoneticPr fontId="2"/>
  </si>
  <si>
    <t>電話確認</t>
    <rPh sb="0" eb="2">
      <t>デンワ</t>
    </rPh>
    <rPh sb="2" eb="4">
      <t>カクニン</t>
    </rPh>
    <phoneticPr fontId="16"/>
  </si>
  <si>
    <t>引越しワンストップ（転出）</t>
    <rPh sb="0" eb="2">
      <t>ヒッコ</t>
    </rPh>
    <rPh sb="10" eb="12">
      <t>テンシュツ</t>
    </rPh>
    <phoneticPr fontId="16"/>
  </si>
  <si>
    <t>ワンストップ申請確認</t>
    <rPh sb="6" eb="8">
      <t>シンセイ</t>
    </rPh>
    <rPh sb="8" eb="10">
      <t>カクニン</t>
    </rPh>
    <phoneticPr fontId="2"/>
  </si>
  <si>
    <t>引越しワンストップ（転入、転居）</t>
    <phoneticPr fontId="16"/>
  </si>
  <si>
    <t>転出届印刷</t>
    <rPh sb="0" eb="2">
      <t>テンシュツ</t>
    </rPh>
    <rPh sb="2" eb="3">
      <t>トドケ</t>
    </rPh>
    <rPh sb="3" eb="5">
      <t>インサツ</t>
    </rPh>
    <phoneticPr fontId="2"/>
  </si>
  <si>
    <t>転入（転居）予約印刷</t>
    <rPh sb="0" eb="2">
      <t>テンニュウ</t>
    </rPh>
    <rPh sb="3" eb="5">
      <t>テンキョ</t>
    </rPh>
    <rPh sb="6" eb="8">
      <t>ヨヤク</t>
    </rPh>
    <rPh sb="8" eb="10">
      <t>インサツ</t>
    </rPh>
    <phoneticPr fontId="2"/>
  </si>
  <si>
    <t>1日3回確認（朝　昼　夕）随時2回</t>
    <rPh sb="1" eb="2">
      <t>ニチ</t>
    </rPh>
    <rPh sb="3" eb="4">
      <t>カイ</t>
    </rPh>
    <rPh sb="4" eb="6">
      <t>カクニン</t>
    </rPh>
    <rPh sb="7" eb="8">
      <t>アサ</t>
    </rPh>
    <rPh sb="9" eb="10">
      <t>ヒル</t>
    </rPh>
    <rPh sb="11" eb="12">
      <t>ユウ</t>
    </rPh>
    <rPh sb="13" eb="15">
      <t>ズイジ</t>
    </rPh>
    <rPh sb="16" eb="17">
      <t>カイ</t>
    </rPh>
    <phoneticPr fontId="16"/>
  </si>
  <si>
    <t>朝、昼、夕</t>
    <rPh sb="0" eb="1">
      <t>アサ</t>
    </rPh>
    <rPh sb="2" eb="3">
      <t>ヒル</t>
    </rPh>
    <rPh sb="4" eb="5">
      <t>ユウ</t>
    </rPh>
    <phoneticPr fontId="16"/>
  </si>
  <si>
    <t>印鑑登録・廃止</t>
    <rPh sb="0" eb="2">
      <t>インカン</t>
    </rPh>
    <rPh sb="2" eb="4">
      <t>トウロク</t>
    </rPh>
    <rPh sb="5" eb="7">
      <t>ハイシ</t>
    </rPh>
    <phoneticPr fontId="2"/>
  </si>
  <si>
    <t>申請者の呼び出し（照会回答説明）</t>
    <rPh sb="0" eb="2">
      <t>シンセイ</t>
    </rPh>
    <rPh sb="2" eb="3">
      <t>シャ</t>
    </rPh>
    <rPh sb="4" eb="5">
      <t>ヨ</t>
    </rPh>
    <rPh sb="6" eb="7">
      <t>ダ</t>
    </rPh>
    <rPh sb="9" eb="11">
      <t>ショウカイ</t>
    </rPh>
    <rPh sb="11" eb="13">
      <t>カイトウ</t>
    </rPh>
    <rPh sb="13" eb="15">
      <t>セツメイ</t>
    </rPh>
    <phoneticPr fontId="2"/>
  </si>
  <si>
    <t>申請者の呼び出し（交付）</t>
    <rPh sb="0" eb="2">
      <t>シンセイ</t>
    </rPh>
    <rPh sb="2" eb="3">
      <t>シャ</t>
    </rPh>
    <rPh sb="4" eb="5">
      <t>ヨ</t>
    </rPh>
    <rPh sb="6" eb="7">
      <t>ダ</t>
    </rPh>
    <rPh sb="9" eb="11">
      <t>コウフ</t>
    </rPh>
    <phoneticPr fontId="2"/>
  </si>
  <si>
    <t>登録・廃止の審査</t>
    <rPh sb="0" eb="2">
      <t>トウロク</t>
    </rPh>
    <rPh sb="3" eb="5">
      <t>ハイシ</t>
    </rPh>
    <rPh sb="6" eb="8">
      <t>シンサ</t>
    </rPh>
    <phoneticPr fontId="2"/>
  </si>
  <si>
    <t>証明書と請求書の照合・確認</t>
    <rPh sb="0" eb="2">
      <t>ショウメイ</t>
    </rPh>
    <rPh sb="2" eb="3">
      <t>ショ</t>
    </rPh>
    <rPh sb="4" eb="6">
      <t>セイキュウ</t>
    </rPh>
    <rPh sb="6" eb="7">
      <t>ショ</t>
    </rPh>
    <rPh sb="8" eb="10">
      <t>ショウゴウ</t>
    </rPh>
    <rPh sb="11" eb="13">
      <t>カクニン</t>
    </rPh>
    <phoneticPr fontId="2"/>
  </si>
  <si>
    <t>申請者の呼び出し（受付）</t>
    <rPh sb="0" eb="2">
      <t>シンセイ</t>
    </rPh>
    <rPh sb="2" eb="3">
      <t>シャ</t>
    </rPh>
    <rPh sb="4" eb="5">
      <t>ヨ</t>
    </rPh>
    <rPh sb="6" eb="7">
      <t>ダ</t>
    </rPh>
    <rPh sb="9" eb="11">
      <t>ウケツケ</t>
    </rPh>
    <phoneticPr fontId="2"/>
  </si>
  <si>
    <t>印鑑登録証の説明</t>
    <rPh sb="0" eb="2">
      <t>インカン</t>
    </rPh>
    <rPh sb="2" eb="4">
      <t>トウロク</t>
    </rPh>
    <rPh sb="4" eb="5">
      <t>ショウ</t>
    </rPh>
    <phoneticPr fontId="16"/>
  </si>
  <si>
    <t>届出内容の審査（転出証明書の印刷）</t>
    <rPh sb="0" eb="2">
      <t>トドケデ</t>
    </rPh>
    <rPh sb="2" eb="4">
      <t>ナイヨウ</t>
    </rPh>
    <rPh sb="5" eb="7">
      <t>シンサ</t>
    </rPh>
    <rPh sb="8" eb="10">
      <t>テンシュツ</t>
    </rPh>
    <rPh sb="10" eb="13">
      <t>ショウメイショ</t>
    </rPh>
    <rPh sb="14" eb="16">
      <t>インサツ</t>
    </rPh>
    <phoneticPr fontId="16"/>
  </si>
  <si>
    <t>職務上請求書紛失等の確認</t>
    <rPh sb="0" eb="3">
      <t>ショクムジョウ</t>
    </rPh>
    <rPh sb="3" eb="6">
      <t>セイキュウショ</t>
    </rPh>
    <rPh sb="6" eb="8">
      <t>フンシツ</t>
    </rPh>
    <rPh sb="8" eb="9">
      <t>トウ</t>
    </rPh>
    <rPh sb="10" eb="12">
      <t>カクニン</t>
    </rPh>
    <phoneticPr fontId="16"/>
  </si>
  <si>
    <t>相続に必要な証明書の審査</t>
    <rPh sb="0" eb="2">
      <t>ソウゾク</t>
    </rPh>
    <rPh sb="3" eb="5">
      <t>ヒツヨウ</t>
    </rPh>
    <rPh sb="6" eb="9">
      <t>ショウメイショ</t>
    </rPh>
    <rPh sb="10" eb="12">
      <t>シンサ</t>
    </rPh>
    <phoneticPr fontId="2"/>
  </si>
  <si>
    <t>金庫から釣り銭を出し、レジの最初の準備</t>
    <rPh sb="0" eb="2">
      <t>キンコ</t>
    </rPh>
    <rPh sb="4" eb="5">
      <t>ツ</t>
    </rPh>
    <rPh sb="6" eb="7">
      <t>セン</t>
    </rPh>
    <rPh sb="8" eb="9">
      <t>ダ</t>
    </rPh>
    <rPh sb="14" eb="16">
      <t>サイショ</t>
    </rPh>
    <rPh sb="17" eb="19">
      <t>ジュンビ</t>
    </rPh>
    <phoneticPr fontId="2"/>
  </si>
  <si>
    <t>釣り銭の準備も含む</t>
    <rPh sb="0" eb="1">
      <t>ツ</t>
    </rPh>
    <rPh sb="2" eb="3">
      <t>セン</t>
    </rPh>
    <rPh sb="4" eb="6">
      <t>ジュンビ</t>
    </rPh>
    <rPh sb="7" eb="8">
      <t>フク</t>
    </rPh>
    <phoneticPr fontId="16"/>
  </si>
  <si>
    <t>各種連絡箱の準備</t>
    <rPh sb="0" eb="2">
      <t>カクシュ</t>
    </rPh>
    <rPh sb="2" eb="5">
      <t>レンラクバコ</t>
    </rPh>
    <rPh sb="6" eb="8">
      <t>ジュンビ</t>
    </rPh>
    <phoneticPr fontId="16"/>
  </si>
  <si>
    <t>各種連絡箱の片づけ</t>
    <rPh sb="0" eb="2">
      <t>カクシュ</t>
    </rPh>
    <rPh sb="2" eb="5">
      <t>レンラクバコ</t>
    </rPh>
    <rPh sb="6" eb="7">
      <t>カタ</t>
    </rPh>
    <phoneticPr fontId="16"/>
  </si>
  <si>
    <t>らくらく窓口証明書交付サービス受付・交付</t>
    <rPh sb="4" eb="5">
      <t>マド</t>
    </rPh>
    <rPh sb="5" eb="6">
      <t>クチ</t>
    </rPh>
    <rPh sb="6" eb="8">
      <t>ショウメイ</t>
    </rPh>
    <rPh sb="8" eb="9">
      <t>ショ</t>
    </rPh>
    <rPh sb="9" eb="11">
      <t>コウフ</t>
    </rPh>
    <rPh sb="15" eb="17">
      <t>ウケツケ</t>
    </rPh>
    <rPh sb="18" eb="20">
      <t>コウフ</t>
    </rPh>
    <phoneticPr fontId="2"/>
  </si>
  <si>
    <t>おくやみサポート・おくやみハンドブックの印刷を含む</t>
    <rPh sb="20" eb="22">
      <t>インサツ</t>
    </rPh>
    <rPh sb="23" eb="24">
      <t>フク</t>
    </rPh>
    <phoneticPr fontId="16"/>
  </si>
  <si>
    <t>申請書（住民票・印鑑登録等）を証明担当者へ引継ぐ</t>
    <rPh sb="0" eb="3">
      <t>シンセイショ</t>
    </rPh>
    <rPh sb="4" eb="7">
      <t>ジュウミンヒョウ</t>
    </rPh>
    <rPh sb="8" eb="10">
      <t>インカン</t>
    </rPh>
    <rPh sb="10" eb="12">
      <t>トウロク</t>
    </rPh>
    <rPh sb="12" eb="13">
      <t>トウ</t>
    </rPh>
    <rPh sb="15" eb="17">
      <t>ショウメイ</t>
    </rPh>
    <rPh sb="17" eb="20">
      <t>タントウシャ</t>
    </rPh>
    <rPh sb="21" eb="23">
      <t>ヒキツ</t>
    </rPh>
    <phoneticPr fontId="2"/>
  </si>
  <si>
    <t>整理券発券機補助・案内</t>
    <rPh sb="0" eb="3">
      <t>セイリケン</t>
    </rPh>
    <rPh sb="3" eb="6">
      <t>ハッケンキ</t>
    </rPh>
    <rPh sb="6" eb="8">
      <t>ホジョ</t>
    </rPh>
    <rPh sb="9" eb="11">
      <t>アンナイ</t>
    </rPh>
    <phoneticPr fontId="2"/>
  </si>
  <si>
    <t>統合端末の確認</t>
    <rPh sb="0" eb="2">
      <t>トウゴウ</t>
    </rPh>
    <rPh sb="2" eb="4">
      <t>タンマツ</t>
    </rPh>
    <rPh sb="5" eb="7">
      <t>カクニン</t>
    </rPh>
    <phoneticPr fontId="2"/>
  </si>
  <si>
    <t>統合端末から転出証明書の印刷</t>
    <rPh sb="0" eb="2">
      <t>トウゴウ</t>
    </rPh>
    <rPh sb="2" eb="4">
      <t>タンマツ</t>
    </rPh>
    <rPh sb="6" eb="8">
      <t>テンシュツ</t>
    </rPh>
    <rPh sb="8" eb="11">
      <t>ショウメイショ</t>
    </rPh>
    <rPh sb="12" eb="14">
      <t>インサツ</t>
    </rPh>
    <phoneticPr fontId="16"/>
  </si>
  <si>
    <t>特例転入</t>
    <rPh sb="0" eb="2">
      <t>トクレイ</t>
    </rPh>
    <rPh sb="2" eb="4">
      <t>テンニュウ</t>
    </rPh>
    <phoneticPr fontId="16"/>
  </si>
  <si>
    <t>来庁者の呼び出し（受付）</t>
    <rPh sb="0" eb="3">
      <t>ライチョウシャ</t>
    </rPh>
    <rPh sb="4" eb="5">
      <t>ヨ</t>
    </rPh>
    <rPh sb="6" eb="7">
      <t>ダ</t>
    </rPh>
    <rPh sb="9" eb="11">
      <t>ウケツケ</t>
    </rPh>
    <phoneticPr fontId="2"/>
  </si>
  <si>
    <t>届出人の呼び出し（受付）</t>
    <rPh sb="0" eb="2">
      <t>トドケデ</t>
    </rPh>
    <rPh sb="2" eb="3">
      <t>ニン</t>
    </rPh>
    <rPh sb="4" eb="5">
      <t>ヨ</t>
    </rPh>
    <rPh sb="6" eb="7">
      <t>ダ</t>
    </rPh>
    <rPh sb="9" eb="11">
      <t>ウケツケ</t>
    </rPh>
    <phoneticPr fontId="2"/>
  </si>
  <si>
    <t>異動届の内容確認</t>
    <rPh sb="4" eb="6">
      <t>ナイヨウ</t>
    </rPh>
    <rPh sb="6" eb="8">
      <t>カクニン</t>
    </rPh>
    <phoneticPr fontId="16"/>
  </si>
  <si>
    <t>申請者の本人確認</t>
    <rPh sb="0" eb="2">
      <t>シンセイ</t>
    </rPh>
    <rPh sb="2" eb="3">
      <t>シャ</t>
    </rPh>
    <rPh sb="4" eb="6">
      <t>ホンニン</t>
    </rPh>
    <rPh sb="6" eb="8">
      <t>カクニン</t>
    </rPh>
    <phoneticPr fontId="2"/>
  </si>
  <si>
    <t>来庁した申請者の本人確認、委任状、関係の審査</t>
    <rPh sb="0" eb="2">
      <t>ライチョウ</t>
    </rPh>
    <rPh sb="4" eb="6">
      <t>シンセイ</t>
    </rPh>
    <rPh sb="6" eb="7">
      <t>シャ</t>
    </rPh>
    <rPh sb="8" eb="10">
      <t>ホンニン</t>
    </rPh>
    <rPh sb="10" eb="12">
      <t>カクニン</t>
    </rPh>
    <rPh sb="13" eb="16">
      <t>イニンジョウ</t>
    </rPh>
    <rPh sb="17" eb="19">
      <t>カンケイ</t>
    </rPh>
    <rPh sb="20" eb="22">
      <t>シンサ</t>
    </rPh>
    <phoneticPr fontId="2"/>
  </si>
  <si>
    <t>ロッカーの開錠</t>
    <rPh sb="5" eb="7">
      <t>カイジョウ</t>
    </rPh>
    <phoneticPr fontId="16"/>
  </si>
  <si>
    <t>ロッカーの施錠、ロッカーの鍵・金庫の鍵を収納</t>
    <rPh sb="5" eb="7">
      <t>セジョウ</t>
    </rPh>
    <rPh sb="13" eb="14">
      <t>カギ</t>
    </rPh>
    <rPh sb="15" eb="17">
      <t>キンコ</t>
    </rPh>
    <rPh sb="18" eb="19">
      <t>カギ</t>
    </rPh>
    <rPh sb="20" eb="22">
      <t>シュウノウ</t>
    </rPh>
    <phoneticPr fontId="2"/>
  </si>
  <si>
    <t>関係各課への資料コピー、案内説明、駐車券無料化処理</t>
    <rPh sb="0" eb="2">
      <t>カンケイ</t>
    </rPh>
    <rPh sb="2" eb="4">
      <t>カクカ</t>
    </rPh>
    <rPh sb="6" eb="8">
      <t>シリョウ</t>
    </rPh>
    <rPh sb="12" eb="14">
      <t>アンナイ</t>
    </rPh>
    <rPh sb="14" eb="16">
      <t>セツメイ</t>
    </rPh>
    <rPh sb="17" eb="22">
      <t>チュウシャケンムリョウ</t>
    </rPh>
    <rPh sb="22" eb="23">
      <t>カ</t>
    </rPh>
    <rPh sb="23" eb="25">
      <t>ショリ</t>
    </rPh>
    <phoneticPr fontId="2"/>
  </si>
  <si>
    <t>異動事項の入力内容の修正・確認</t>
    <rPh sb="10" eb="12">
      <t>シュウセイ</t>
    </rPh>
    <rPh sb="13" eb="15">
      <t>カクニン</t>
    </rPh>
    <phoneticPr fontId="2"/>
  </si>
  <si>
    <t>通知に基づく職権記載の入力・確認</t>
    <rPh sb="0" eb="2">
      <t>ツウチ</t>
    </rPh>
    <rPh sb="3" eb="4">
      <t>モト</t>
    </rPh>
    <rPh sb="6" eb="8">
      <t>ショッケン</t>
    </rPh>
    <rPh sb="8" eb="10">
      <t>キサイ</t>
    </rPh>
    <rPh sb="11" eb="13">
      <t>ニュウリョク</t>
    </rPh>
    <rPh sb="14" eb="16">
      <t>カクニン</t>
    </rPh>
    <phoneticPr fontId="2"/>
  </si>
  <si>
    <t>所得・課税証明書等の印刷・確認</t>
    <rPh sb="0" eb="2">
      <t>ショトク</t>
    </rPh>
    <rPh sb="3" eb="5">
      <t>カゼイ</t>
    </rPh>
    <rPh sb="5" eb="9">
      <t>ショウメイショナド</t>
    </rPh>
    <rPh sb="10" eb="12">
      <t>インサツ</t>
    </rPh>
    <rPh sb="13" eb="15">
      <t>カクニン</t>
    </rPh>
    <phoneticPr fontId="2"/>
  </si>
  <si>
    <t>納税証明書（軽自動車継続検査用）の印刷・確認</t>
    <rPh sb="0" eb="5">
      <t>ノウゼイショウメイショ</t>
    </rPh>
    <rPh sb="6" eb="10">
      <t>ケイジドウシャ</t>
    </rPh>
    <rPh sb="10" eb="12">
      <t>ケイゾク</t>
    </rPh>
    <rPh sb="12" eb="15">
      <t>ケンサヨウ</t>
    </rPh>
    <rPh sb="17" eb="19">
      <t>インサツ</t>
    </rPh>
    <rPh sb="20" eb="22">
      <t>カクニン</t>
    </rPh>
    <phoneticPr fontId="2"/>
  </si>
  <si>
    <t>記載台・窓口カウンター及びその周辺の整理整頓、シャッターの閉鎖</t>
    <rPh sb="0" eb="2">
      <t>キサイ</t>
    </rPh>
    <rPh sb="2" eb="3">
      <t>ダイ</t>
    </rPh>
    <rPh sb="4" eb="6">
      <t>マドグチ</t>
    </rPh>
    <rPh sb="11" eb="12">
      <t>オヨ</t>
    </rPh>
    <rPh sb="15" eb="17">
      <t>シュウヘン</t>
    </rPh>
    <rPh sb="18" eb="20">
      <t>セイリ</t>
    </rPh>
    <rPh sb="20" eb="22">
      <t>セイトン</t>
    </rPh>
    <rPh sb="29" eb="31">
      <t>ヘイサ</t>
    </rPh>
    <phoneticPr fontId="16"/>
  </si>
  <si>
    <t>転入者・転出者用案内印刷、配布物の準備</t>
    <rPh sb="0" eb="3">
      <t>テンニュウシャ</t>
    </rPh>
    <rPh sb="4" eb="6">
      <t>テンシュツ</t>
    </rPh>
    <rPh sb="6" eb="7">
      <t>シャ</t>
    </rPh>
    <rPh sb="7" eb="8">
      <t>ヨウ</t>
    </rPh>
    <rPh sb="8" eb="10">
      <t>アンナイ</t>
    </rPh>
    <rPh sb="10" eb="12">
      <t>インサツ</t>
    </rPh>
    <rPh sb="13" eb="15">
      <t>ハイフ</t>
    </rPh>
    <rPh sb="15" eb="16">
      <t>ブツ</t>
    </rPh>
    <rPh sb="17" eb="19">
      <t>ジュンビ</t>
    </rPh>
    <phoneticPr fontId="2"/>
  </si>
  <si>
    <t>手数料の徴収、駐車券無料化処理</t>
    <rPh sb="0" eb="3">
      <t>テスウリョウ</t>
    </rPh>
    <rPh sb="4" eb="6">
      <t>チョウシュウ</t>
    </rPh>
    <rPh sb="7" eb="10">
      <t>チュウシャケン</t>
    </rPh>
    <rPh sb="10" eb="13">
      <t>ムリョウカ</t>
    </rPh>
    <rPh sb="13" eb="15">
      <t>ショリ</t>
    </rPh>
    <phoneticPr fontId="2"/>
  </si>
  <si>
    <t>レジの集計表・ジャーナル・申請書を市へ渡す</t>
    <rPh sb="3" eb="5">
      <t>シュウケイ</t>
    </rPh>
    <rPh sb="5" eb="6">
      <t>ヒョウ</t>
    </rPh>
    <rPh sb="13" eb="16">
      <t>シンセイショ</t>
    </rPh>
    <rPh sb="17" eb="18">
      <t>シ</t>
    </rPh>
    <rPh sb="19" eb="20">
      <t>ワタ</t>
    </rPh>
    <phoneticPr fontId="16"/>
  </si>
  <si>
    <t>ジャーナル・申請書チェック</t>
    <rPh sb="6" eb="9">
      <t>シンセイショ</t>
    </rPh>
    <phoneticPr fontId="16"/>
  </si>
  <si>
    <t>届書の再確認、申請書（住民票・印鑑登録等）の受付</t>
    <rPh sb="0" eb="2">
      <t>トドケショ</t>
    </rPh>
    <rPh sb="3" eb="6">
      <t>サイカクニン</t>
    </rPh>
    <rPh sb="7" eb="10">
      <t>シンセイショ</t>
    </rPh>
    <rPh sb="11" eb="14">
      <t>ジュウミンヒョウ</t>
    </rPh>
    <rPh sb="15" eb="19">
      <t>インカントウロク</t>
    </rPh>
    <rPh sb="19" eb="20">
      <t>トウ</t>
    </rPh>
    <rPh sb="22" eb="24">
      <t>ウケツケ</t>
    </rPh>
    <phoneticPr fontId="16"/>
  </si>
  <si>
    <t>証明書の交付、手数料の徴収、駐車券無料化処理</t>
    <rPh sb="0" eb="3">
      <t>ショウメイショ</t>
    </rPh>
    <rPh sb="4" eb="6">
      <t>コウフ</t>
    </rPh>
    <rPh sb="7" eb="10">
      <t>テスウリョウ</t>
    </rPh>
    <rPh sb="11" eb="13">
      <t>チョウシュウ</t>
    </rPh>
    <rPh sb="14" eb="22">
      <t>チュウシャケンムリョウカショリ</t>
    </rPh>
    <phoneticPr fontId="2"/>
  </si>
  <si>
    <t>記載台・窓口カウンター周辺の整理整頓、消毒、清掃</t>
    <rPh sb="0" eb="2">
      <t>キサイ</t>
    </rPh>
    <rPh sb="2" eb="3">
      <t>ダイ</t>
    </rPh>
    <rPh sb="4" eb="6">
      <t>マドグチ</t>
    </rPh>
    <rPh sb="11" eb="13">
      <t>シュウヘン</t>
    </rPh>
    <rPh sb="14" eb="16">
      <t>セイリ</t>
    </rPh>
    <rPh sb="16" eb="18">
      <t>セイトン</t>
    </rPh>
    <rPh sb="19" eb="21">
      <t>ショウドク</t>
    </rPh>
    <rPh sb="22" eb="24">
      <t>セイソウ</t>
    </rPh>
    <phoneticPr fontId="2"/>
  </si>
  <si>
    <t>各種端末・プリンター等の立ち上げ</t>
    <rPh sb="0" eb="2">
      <t>カクシュ</t>
    </rPh>
    <rPh sb="2" eb="4">
      <t>タンマツ</t>
    </rPh>
    <rPh sb="10" eb="11">
      <t>トウ</t>
    </rPh>
    <rPh sb="12" eb="13">
      <t>タ</t>
    </rPh>
    <rPh sb="14" eb="15">
      <t>ア</t>
    </rPh>
    <phoneticPr fontId="2"/>
  </si>
  <si>
    <t>各種端末の電源を切る</t>
    <rPh sb="0" eb="2">
      <t>カクシュ</t>
    </rPh>
    <rPh sb="2" eb="4">
      <t>タンマツ</t>
    </rPh>
    <rPh sb="5" eb="7">
      <t>デンゲン</t>
    </rPh>
    <rPh sb="8" eb="9">
      <t>キ</t>
    </rPh>
    <phoneticPr fontId="2"/>
  </si>
  <si>
    <t>戸籍謄抄本等・各種証明書等の印刷・確認</t>
    <rPh sb="0" eb="2">
      <t>コセキ</t>
    </rPh>
    <rPh sb="2" eb="3">
      <t>トウ</t>
    </rPh>
    <rPh sb="3" eb="6">
      <t>ショウホンナド</t>
    </rPh>
    <rPh sb="7" eb="9">
      <t>カクシュ</t>
    </rPh>
    <rPh sb="9" eb="13">
      <t>ショウメイショナド</t>
    </rPh>
    <rPh sb="14" eb="16">
      <t>インサツ</t>
    </rPh>
    <rPh sb="17" eb="19">
      <t>カクニン</t>
    </rPh>
    <phoneticPr fontId="2"/>
  </si>
  <si>
    <t>住民票（写）等・各種証明書等の印刷・確認</t>
    <rPh sb="0" eb="3">
      <t>ジュウミンヒョウ</t>
    </rPh>
    <rPh sb="4" eb="5">
      <t>ウツ</t>
    </rPh>
    <rPh sb="6" eb="7">
      <t>トウ</t>
    </rPh>
    <rPh sb="8" eb="10">
      <t>カクシュ</t>
    </rPh>
    <rPh sb="10" eb="14">
      <t>ショウメイショナド</t>
    </rPh>
    <rPh sb="15" eb="17">
      <t>インサツ</t>
    </rPh>
    <rPh sb="18" eb="20">
      <t>カクニン</t>
    </rPh>
    <phoneticPr fontId="2"/>
  </si>
  <si>
    <t>住民票（写）等・各種証明書等と請求書の照合・確認、公印押印</t>
    <rPh sb="0" eb="3">
      <t>ジュウミンヒョウ</t>
    </rPh>
    <rPh sb="4" eb="5">
      <t>ウツ</t>
    </rPh>
    <rPh sb="6" eb="7">
      <t>ナド</t>
    </rPh>
    <rPh sb="15" eb="17">
      <t>セイキュウ</t>
    </rPh>
    <rPh sb="17" eb="18">
      <t>ショ</t>
    </rPh>
    <rPh sb="19" eb="21">
      <t>ショウゴウ</t>
    </rPh>
    <rPh sb="22" eb="24">
      <t>カクニン</t>
    </rPh>
    <rPh sb="25" eb="27">
      <t>コウイン</t>
    </rPh>
    <rPh sb="27" eb="29">
      <t>オウイン</t>
    </rPh>
    <phoneticPr fontId="2"/>
  </si>
  <si>
    <t>申請書の受付・確認</t>
    <rPh sb="0" eb="3">
      <t>シンセイショ</t>
    </rPh>
    <rPh sb="4" eb="6">
      <t>ウケツケ</t>
    </rPh>
    <rPh sb="7" eb="9">
      <t>カクニン</t>
    </rPh>
    <phoneticPr fontId="2"/>
  </si>
  <si>
    <t>制度の説明、駐車券無料化処理</t>
    <rPh sb="0" eb="2">
      <t>セイド</t>
    </rPh>
    <rPh sb="3" eb="5">
      <t>セツメイ</t>
    </rPh>
    <rPh sb="6" eb="14">
      <t>チュウシャケンムリョウカショリ</t>
    </rPh>
    <phoneticPr fontId="2"/>
  </si>
  <si>
    <t>証明書の印刷・確認</t>
    <rPh sb="0" eb="3">
      <t>ショウメイショ</t>
    </rPh>
    <rPh sb="4" eb="6">
      <t>インサツ</t>
    </rPh>
    <rPh sb="7" eb="9">
      <t>カクニン</t>
    </rPh>
    <phoneticPr fontId="16"/>
  </si>
  <si>
    <t>印鑑登録・確認</t>
    <rPh sb="0" eb="2">
      <t>インカン</t>
    </rPh>
    <rPh sb="2" eb="4">
      <t>トウロク</t>
    </rPh>
    <rPh sb="5" eb="7">
      <t>カクニン</t>
    </rPh>
    <phoneticPr fontId="2"/>
  </si>
  <si>
    <t>印鑑廃止・確認</t>
    <rPh sb="0" eb="2">
      <t>インカン</t>
    </rPh>
    <rPh sb="2" eb="4">
      <t>ハイシ</t>
    </rPh>
    <rPh sb="5" eb="7">
      <t>カクニン</t>
    </rPh>
    <phoneticPr fontId="2"/>
  </si>
  <si>
    <t>照会回答書の郵送処理・確認</t>
    <rPh sb="0" eb="2">
      <t>ショウカイ</t>
    </rPh>
    <rPh sb="2" eb="4">
      <t>カイトウ</t>
    </rPh>
    <rPh sb="4" eb="5">
      <t>ショ</t>
    </rPh>
    <rPh sb="6" eb="8">
      <t>ユウソウ</t>
    </rPh>
    <rPh sb="8" eb="10">
      <t>ショリ</t>
    </rPh>
    <rPh sb="11" eb="13">
      <t>カクニン</t>
    </rPh>
    <phoneticPr fontId="2"/>
  </si>
  <si>
    <t>届出書に基づく異動事項の入力（支所ＦＡＸ分含む）・確認</t>
    <rPh sb="0" eb="3">
      <t>トドケデショ</t>
    </rPh>
    <rPh sb="4" eb="5">
      <t>モト</t>
    </rPh>
    <rPh sb="7" eb="9">
      <t>イドウ</t>
    </rPh>
    <rPh sb="9" eb="11">
      <t>ジコウ</t>
    </rPh>
    <rPh sb="12" eb="14">
      <t>ニュウリョク</t>
    </rPh>
    <rPh sb="25" eb="27">
      <t>カクニン</t>
    </rPh>
    <phoneticPr fontId="2"/>
  </si>
  <si>
    <t>証明書等の印刷・確認</t>
    <rPh sb="0" eb="2">
      <t>ショウメイ</t>
    </rPh>
    <rPh sb="2" eb="3">
      <t>ショ</t>
    </rPh>
    <rPh sb="3" eb="4">
      <t>トウ</t>
    </rPh>
    <rPh sb="5" eb="7">
      <t>インサツ</t>
    </rPh>
    <rPh sb="8" eb="10">
      <t>カクニン</t>
    </rPh>
    <phoneticPr fontId="2"/>
  </si>
  <si>
    <t xml:space="preserve">速達：　即日
個人請求及び職務上請求：
　　　到達日を含め2日以内
第三者請求及び公用請求：
　　　到達日を含め4日以内
（ただし、業務実施日以外は換算しない。請求書等の不備により保管する場合は、この限りでない。なお、一括で大量の請求により期間内に発送することが困難な場合は、別途協議するものとする。）
</t>
    <rPh sb="0" eb="2">
      <t>ソクタツ</t>
    </rPh>
    <rPh sb="4" eb="6">
      <t>ソクジツ</t>
    </rPh>
    <rPh sb="8" eb="10">
      <t>コジン</t>
    </rPh>
    <rPh sb="10" eb="12">
      <t>セイキュウ</t>
    </rPh>
    <rPh sb="12" eb="13">
      <t>オヨ</t>
    </rPh>
    <rPh sb="14" eb="16">
      <t>ショクム</t>
    </rPh>
    <rPh sb="16" eb="17">
      <t>ジョウ</t>
    </rPh>
    <rPh sb="17" eb="19">
      <t>セイキュウ</t>
    </rPh>
    <rPh sb="24" eb="26">
      <t>トウタツ</t>
    </rPh>
    <rPh sb="26" eb="27">
      <t>ビ</t>
    </rPh>
    <rPh sb="28" eb="29">
      <t>フク</t>
    </rPh>
    <rPh sb="31" eb="32">
      <t>ニチ</t>
    </rPh>
    <rPh sb="32" eb="34">
      <t>イナイ</t>
    </rPh>
    <rPh sb="36" eb="39">
      <t>ダイサンシャ</t>
    </rPh>
    <rPh sb="39" eb="41">
      <t>セイキュウ</t>
    </rPh>
    <rPh sb="41" eb="42">
      <t>オヨ</t>
    </rPh>
    <rPh sb="43" eb="45">
      <t>コウヨウ</t>
    </rPh>
    <rPh sb="45" eb="47">
      <t>セイキュウ</t>
    </rPh>
    <rPh sb="52" eb="54">
      <t>トウタツ</t>
    </rPh>
    <rPh sb="54" eb="55">
      <t>ビ</t>
    </rPh>
    <rPh sb="56" eb="57">
      <t>フク</t>
    </rPh>
    <rPh sb="59" eb="60">
      <t>ニチ</t>
    </rPh>
    <rPh sb="60" eb="62">
      <t>イナイ</t>
    </rPh>
    <rPh sb="69" eb="71">
      <t>ギョウム</t>
    </rPh>
    <rPh sb="71" eb="73">
      <t>ジッシ</t>
    </rPh>
    <rPh sb="73" eb="74">
      <t>ビ</t>
    </rPh>
    <rPh sb="74" eb="76">
      <t>イガイ</t>
    </rPh>
    <rPh sb="77" eb="79">
      <t>カンサン</t>
    </rPh>
    <rPh sb="83" eb="86">
      <t>セイキュウショ</t>
    </rPh>
    <rPh sb="86" eb="87">
      <t>ナド</t>
    </rPh>
    <rPh sb="88" eb="90">
      <t>フビ</t>
    </rPh>
    <rPh sb="93" eb="95">
      <t>ホカン</t>
    </rPh>
    <rPh sb="97" eb="99">
      <t>バアイ</t>
    </rPh>
    <rPh sb="103" eb="104">
      <t>カギ</t>
    </rPh>
    <rPh sb="112" eb="114">
      <t>イッカツ</t>
    </rPh>
    <rPh sb="115" eb="117">
      <t>タイリョウ</t>
    </rPh>
    <rPh sb="118" eb="120">
      <t>セイキュウ</t>
    </rPh>
    <rPh sb="123" eb="126">
      <t>キカンナイ</t>
    </rPh>
    <rPh sb="127" eb="129">
      <t>ハッソウ</t>
    </rPh>
    <rPh sb="134" eb="136">
      <t>コンナン</t>
    </rPh>
    <rPh sb="137" eb="139">
      <t>バアイ</t>
    </rPh>
    <rPh sb="141" eb="143">
      <t>ベット</t>
    </rPh>
    <rPh sb="143" eb="145">
      <t>キョウギ</t>
    </rPh>
    <phoneticPr fontId="16"/>
  </si>
  <si>
    <t>申請書、封筒等補充,</t>
    <rPh sb="0" eb="3">
      <t>シンセイショ</t>
    </rPh>
    <rPh sb="4" eb="6">
      <t>フウトウ</t>
    </rPh>
    <rPh sb="6" eb="7">
      <t>トウ</t>
    </rPh>
    <rPh sb="7" eb="9">
      <t>ホジュウ</t>
    </rPh>
    <phoneticPr fontId="2"/>
  </si>
  <si>
    <t>印鑑登録申請書の確認と登録印の押印</t>
    <rPh sb="0" eb="2">
      <t>インカン</t>
    </rPh>
    <rPh sb="2" eb="4">
      <t>トウロク</t>
    </rPh>
    <rPh sb="4" eb="6">
      <t>シンセイ</t>
    </rPh>
    <rPh sb="6" eb="7">
      <t>ショ</t>
    </rPh>
    <rPh sb="8" eb="10">
      <t>カクニン</t>
    </rPh>
    <rPh sb="11" eb="13">
      <t>トウロク</t>
    </rPh>
    <rPh sb="13" eb="14">
      <t>イン</t>
    </rPh>
    <rPh sb="15" eb="17">
      <t>オウイン</t>
    </rPh>
    <phoneticPr fontId="2"/>
  </si>
  <si>
    <t>廃止申請書の確認と登録印の押印</t>
    <rPh sb="0" eb="2">
      <t>ハイシ</t>
    </rPh>
    <rPh sb="2" eb="4">
      <t>シンセイ</t>
    </rPh>
    <rPh sb="4" eb="5">
      <t>ショ</t>
    </rPh>
    <rPh sb="6" eb="8">
      <t>カクニン</t>
    </rPh>
    <rPh sb="9" eb="11">
      <t>トウロク</t>
    </rPh>
    <rPh sb="11" eb="12">
      <t>イン</t>
    </rPh>
    <rPh sb="13" eb="15">
      <t>オウイン</t>
    </rPh>
    <phoneticPr fontId="2"/>
  </si>
  <si>
    <t>広域交付画面の入力</t>
    <rPh sb="0" eb="2">
      <t>コウイキ</t>
    </rPh>
    <rPh sb="2" eb="4">
      <t>コウフ</t>
    </rPh>
    <rPh sb="4" eb="6">
      <t>ガメン</t>
    </rPh>
    <rPh sb="7" eb="9">
      <t>ニュウリョク</t>
    </rPh>
    <phoneticPr fontId="16"/>
  </si>
  <si>
    <t>手書き証明の記載・修正確認（年金・記載事項証明）</t>
    <rPh sb="0" eb="2">
      <t>テガ</t>
    </rPh>
    <rPh sb="3" eb="5">
      <t>ショウメイ</t>
    </rPh>
    <rPh sb="6" eb="8">
      <t>キサイ</t>
    </rPh>
    <rPh sb="9" eb="11">
      <t>シュウセイ</t>
    </rPh>
    <rPh sb="11" eb="13">
      <t>カクニン</t>
    </rPh>
    <rPh sb="14" eb="16">
      <t>ネンキン</t>
    </rPh>
    <rPh sb="17" eb="19">
      <t>キサイ</t>
    </rPh>
    <rPh sb="19" eb="21">
      <t>ジコウ</t>
    </rPh>
    <rPh sb="21" eb="23">
      <t>ショウメイ</t>
    </rPh>
    <phoneticPr fontId="16"/>
  </si>
  <si>
    <t>相続に必要な証明書（出生～死亡）</t>
    <rPh sb="0" eb="2">
      <t>ソウゾク</t>
    </rPh>
    <rPh sb="3" eb="5">
      <t>ヒツヨウ</t>
    </rPh>
    <rPh sb="6" eb="9">
      <t>ショウメイショ</t>
    </rPh>
    <rPh sb="10" eb="12">
      <t>シュッショウ</t>
    </rPh>
    <rPh sb="13" eb="15">
      <t>シボウ</t>
    </rPh>
    <phoneticPr fontId="2"/>
  </si>
  <si>
    <t>広域交付は含まない</t>
    <rPh sb="0" eb="2">
      <t>コウイキ</t>
    </rPh>
    <rPh sb="2" eb="4">
      <t>コウフ</t>
    </rPh>
    <rPh sb="5" eb="6">
      <t>フク</t>
    </rPh>
    <phoneticPr fontId="16"/>
  </si>
  <si>
    <t>電話対応</t>
    <rPh sb="0" eb="2">
      <t>デンワ</t>
    </rPh>
    <rPh sb="2" eb="4">
      <t>タイオウ</t>
    </rPh>
    <phoneticPr fontId="16"/>
  </si>
  <si>
    <t>郵送請求関連</t>
    <rPh sb="2" eb="4">
      <t>セイキュウ</t>
    </rPh>
    <rPh sb="4" eb="6">
      <t>カンレン</t>
    </rPh>
    <phoneticPr fontId="16"/>
  </si>
  <si>
    <t>住民異動関連</t>
    <rPh sb="0" eb="2">
      <t>ジュウミン</t>
    </rPh>
    <rPh sb="2" eb="4">
      <t>イドウ</t>
    </rPh>
    <rPh sb="4" eb="6">
      <t>カンレン</t>
    </rPh>
    <phoneticPr fontId="16"/>
  </si>
  <si>
    <t>証明書発行関連</t>
    <rPh sb="0" eb="3">
      <t>ショウメイショ</t>
    </rPh>
    <rPh sb="3" eb="5">
      <t>ハッコウ</t>
    </rPh>
    <rPh sb="5" eb="7">
      <t>カンレン</t>
    </rPh>
    <phoneticPr fontId="16"/>
  </si>
  <si>
    <t>マイナンバー関連</t>
    <rPh sb="6" eb="8">
      <t>カンレン</t>
    </rPh>
    <phoneticPr fontId="16"/>
  </si>
  <si>
    <t>他市からの照会依頼</t>
    <rPh sb="0" eb="2">
      <t>タシ</t>
    </rPh>
    <rPh sb="5" eb="7">
      <t>ショウカイ</t>
    </rPh>
    <rPh sb="7" eb="9">
      <t>イライ</t>
    </rPh>
    <phoneticPr fontId="16"/>
  </si>
  <si>
    <t>火葬関連</t>
    <rPh sb="0" eb="2">
      <t>カソウ</t>
    </rPh>
    <rPh sb="2" eb="4">
      <t>カンレン</t>
    </rPh>
    <phoneticPr fontId="16"/>
  </si>
  <si>
    <t>その他職員への取次ぎ</t>
    <rPh sb="2" eb="3">
      <t>タ</t>
    </rPh>
    <rPh sb="3" eb="5">
      <t>ショクイン</t>
    </rPh>
    <rPh sb="7" eb="9">
      <t>トリツギ</t>
    </rPh>
    <phoneticPr fontId="16"/>
  </si>
  <si>
    <t>その他</t>
    <rPh sb="2" eb="3">
      <t>タ</t>
    </rPh>
    <phoneticPr fontId="16"/>
  </si>
  <si>
    <t>納税証明書（軽自動車継続検査用のみ）</t>
    <rPh sb="0" eb="2">
      <t>ノウゼイ</t>
    </rPh>
    <rPh sb="2" eb="5">
      <t>ショウメイショ</t>
    </rPh>
    <rPh sb="6" eb="10">
      <t>ケイジドウシャ</t>
    </rPh>
    <rPh sb="10" eb="12">
      <t>ケイゾク</t>
    </rPh>
    <rPh sb="12" eb="15">
      <t>ケンサヨウ</t>
    </rPh>
    <phoneticPr fontId="16"/>
  </si>
  <si>
    <t>電話</t>
    <rPh sb="0" eb="2">
      <t>デンワ</t>
    </rPh>
    <phoneticPr fontId="2"/>
  </si>
  <si>
    <t>らくらく操作案内</t>
    <rPh sb="4" eb="6">
      <t>ソウサ</t>
    </rPh>
    <rPh sb="6" eb="8">
      <t>アンナイ</t>
    </rPh>
    <phoneticPr fontId="16"/>
  </si>
  <si>
    <t>Ｅ</t>
    <phoneticPr fontId="16"/>
  </si>
  <si>
    <t>本人通知制度対象申請書コピー</t>
    <rPh sb="0" eb="2">
      <t>ホンニン</t>
    </rPh>
    <rPh sb="2" eb="4">
      <t>ツウチ</t>
    </rPh>
    <rPh sb="4" eb="6">
      <t>セイド</t>
    </rPh>
    <rPh sb="6" eb="8">
      <t>タイショウ</t>
    </rPh>
    <rPh sb="8" eb="11">
      <t>シンセイショ</t>
    </rPh>
    <phoneticPr fontId="2"/>
  </si>
  <si>
    <t>住民票も含む</t>
    <rPh sb="0" eb="2">
      <t>ジュウミン</t>
    </rPh>
    <rPh sb="2" eb="3">
      <t>ヒョウ</t>
    </rPh>
    <rPh sb="4" eb="5">
      <t>フク</t>
    </rPh>
    <phoneticPr fontId="16"/>
  </si>
  <si>
    <t>外国人の国外転入</t>
    <rPh sb="0" eb="2">
      <t>ガイコク</t>
    </rPh>
    <rPh sb="2" eb="3">
      <t>ジン</t>
    </rPh>
    <rPh sb="4" eb="6">
      <t>コクガイ</t>
    </rPh>
    <rPh sb="6" eb="8">
      <t>テンニュウ</t>
    </rPh>
    <phoneticPr fontId="16"/>
  </si>
  <si>
    <t>転入者への配布物の手交（オノミチゲット外）</t>
    <rPh sb="0" eb="3">
      <t>テンニュウシャ</t>
    </rPh>
    <rPh sb="5" eb="7">
      <t>ハイフ</t>
    </rPh>
    <rPh sb="7" eb="8">
      <t>ブツ</t>
    </rPh>
    <rPh sb="9" eb="11">
      <t>シュコウ</t>
    </rPh>
    <rPh sb="19" eb="20">
      <t>ホカ</t>
    </rPh>
    <phoneticPr fontId="16"/>
  </si>
  <si>
    <t>住民異動届書の入力
（転入・転居・転出・世帯変更）</t>
    <rPh sb="0" eb="2">
      <t>ジュウミン</t>
    </rPh>
    <rPh sb="2" eb="4">
      <t>イドウ</t>
    </rPh>
    <rPh sb="4" eb="5">
      <t>トド</t>
    </rPh>
    <rPh sb="5" eb="6">
      <t>ショ</t>
    </rPh>
    <rPh sb="7" eb="9">
      <t>ニュウリョク</t>
    </rPh>
    <rPh sb="11" eb="13">
      <t>テンニュウ</t>
    </rPh>
    <rPh sb="14" eb="16">
      <t>テンキョ</t>
    </rPh>
    <rPh sb="17" eb="19">
      <t>テンシュツ</t>
    </rPh>
    <rPh sb="20" eb="22">
      <t>セタイ</t>
    </rPh>
    <rPh sb="22" eb="24">
      <t>ヘンコウ</t>
    </rPh>
    <phoneticPr fontId="2"/>
  </si>
  <si>
    <t>通知の入力（転入通知）</t>
    <rPh sb="6" eb="8">
      <t>テンニュウ</t>
    </rPh>
    <rPh sb="8" eb="10">
      <t>ツウチ</t>
    </rPh>
    <phoneticPr fontId="2"/>
  </si>
  <si>
    <t>通知の入力（出入国在留管理庁通知）</t>
    <rPh sb="6" eb="8">
      <t>シュツニュウ</t>
    </rPh>
    <rPh sb="8" eb="9">
      <t>コク</t>
    </rPh>
    <rPh sb="9" eb="11">
      <t>ザイリュウ</t>
    </rPh>
    <rPh sb="11" eb="13">
      <t>カンリ</t>
    </rPh>
    <rPh sb="13" eb="14">
      <t>チョウ</t>
    </rPh>
    <rPh sb="14" eb="16">
      <t>ツウチ</t>
    </rPh>
    <phoneticPr fontId="2"/>
  </si>
  <si>
    <t>異動事項の入力内容の確定後の処理（選管通知）</t>
    <rPh sb="10" eb="12">
      <t>カクテイ</t>
    </rPh>
    <rPh sb="12" eb="13">
      <t>ゴ</t>
    </rPh>
    <rPh sb="14" eb="16">
      <t>ショリ</t>
    </rPh>
    <rPh sb="17" eb="19">
      <t>センカン</t>
    </rPh>
    <rPh sb="19" eb="21">
      <t>ツウチ</t>
    </rPh>
    <phoneticPr fontId="2"/>
  </si>
  <si>
    <t>異動事項の入力内容の確定後の処理（日本人国外転出転入通知）</t>
    <rPh sb="10" eb="12">
      <t>カクテイ</t>
    </rPh>
    <rPh sb="12" eb="13">
      <t>ゴ</t>
    </rPh>
    <rPh sb="14" eb="16">
      <t>ショリ</t>
    </rPh>
    <rPh sb="17" eb="20">
      <t>ニホンジン</t>
    </rPh>
    <rPh sb="20" eb="22">
      <t>コクガイ</t>
    </rPh>
    <rPh sb="22" eb="24">
      <t>テンシュツ</t>
    </rPh>
    <rPh sb="24" eb="26">
      <t>テンニュウ</t>
    </rPh>
    <rPh sb="26" eb="28">
      <t>ツウチ</t>
    </rPh>
    <phoneticPr fontId="2"/>
  </si>
  <si>
    <t>各市町村からの通知（CSデータ）の引継ぎ</t>
    <rPh sb="0" eb="1">
      <t>カク</t>
    </rPh>
    <rPh sb="1" eb="4">
      <t>シチョウソン</t>
    </rPh>
    <rPh sb="7" eb="9">
      <t>ツウチ</t>
    </rPh>
    <rPh sb="17" eb="19">
      <t>ヒキツ</t>
    </rPh>
    <phoneticPr fontId="2"/>
  </si>
  <si>
    <t>郵送請求事務
（証明書発行に関わる事務）
（電子申請含む）</t>
    <rPh sb="0" eb="2">
      <t>ユウソウ</t>
    </rPh>
    <rPh sb="2" eb="4">
      <t>セイキュウ</t>
    </rPh>
    <rPh sb="4" eb="6">
      <t>ジム</t>
    </rPh>
    <rPh sb="8" eb="10">
      <t>ショウメイ</t>
    </rPh>
    <rPh sb="10" eb="11">
      <t>ショ</t>
    </rPh>
    <rPh sb="11" eb="13">
      <t>ハッコウ</t>
    </rPh>
    <rPh sb="14" eb="15">
      <t>カカ</t>
    </rPh>
    <rPh sb="17" eb="19">
      <t>ジム</t>
    </rPh>
    <rPh sb="22" eb="24">
      <t>デンシ</t>
    </rPh>
    <rPh sb="24" eb="26">
      <t>シンセイ</t>
    </rPh>
    <rPh sb="26" eb="27">
      <t>フク</t>
    </rPh>
    <phoneticPr fontId="2"/>
  </si>
  <si>
    <t>電子申請の確認</t>
    <rPh sb="0" eb="4">
      <t>デンシシンセイ</t>
    </rPh>
    <rPh sb="5" eb="7">
      <t>カクニン</t>
    </rPh>
    <phoneticPr fontId="16"/>
  </si>
  <si>
    <t>電子申請の申請書印刷</t>
    <rPh sb="0" eb="4">
      <t>デンシシンセイ</t>
    </rPh>
    <rPh sb="5" eb="8">
      <t>シンセイショ</t>
    </rPh>
    <rPh sb="8" eb="10">
      <t>インサツ</t>
    </rPh>
    <phoneticPr fontId="16"/>
  </si>
  <si>
    <t>暮らしのガイドブック、広報等は全部転入のみ</t>
    <rPh sb="0" eb="1">
      <t>ク</t>
    </rPh>
    <rPh sb="11" eb="13">
      <t>コウホウ</t>
    </rPh>
    <rPh sb="13" eb="14">
      <t>トウ</t>
    </rPh>
    <rPh sb="15" eb="17">
      <t>ゼンブ</t>
    </rPh>
    <rPh sb="17" eb="19">
      <t>テンニュウ</t>
    </rPh>
    <phoneticPr fontId="16"/>
  </si>
  <si>
    <t>戸籍証明書等の請求（続柄照会等）</t>
    <rPh sb="2" eb="5">
      <t>ショウメイショ</t>
    </rPh>
    <rPh sb="5" eb="6">
      <t>トウ</t>
    </rPh>
    <rPh sb="7" eb="9">
      <t>セイキュウ</t>
    </rPh>
    <rPh sb="10" eb="11">
      <t>ツヅ</t>
    </rPh>
    <rPh sb="11" eb="12">
      <t>ガラ</t>
    </rPh>
    <rPh sb="12" eb="14">
      <t>ショウカイ</t>
    </rPh>
    <rPh sb="14" eb="15">
      <t>トウ</t>
    </rPh>
    <phoneticPr fontId="16"/>
  </si>
  <si>
    <t>国外転入の場合（附票）</t>
    <rPh sb="0" eb="2">
      <t>コクガイ</t>
    </rPh>
    <rPh sb="2" eb="4">
      <t>テンニュウ</t>
    </rPh>
    <rPh sb="5" eb="7">
      <t>バアイ</t>
    </rPh>
    <rPh sb="8" eb="10">
      <t>フヒョウ</t>
    </rPh>
    <phoneticPr fontId="16"/>
  </si>
  <si>
    <t>届出地への電話連絡</t>
    <rPh sb="0" eb="2">
      <t>トドケデ</t>
    </rPh>
    <rPh sb="2" eb="3">
      <t>チ</t>
    </rPh>
    <rPh sb="5" eb="7">
      <t>デンワ</t>
    </rPh>
    <rPh sb="7" eb="9">
      <t>レンラク</t>
    </rPh>
    <phoneticPr fontId="16"/>
  </si>
  <si>
    <t>らく窓、CAORAを含む</t>
    <rPh sb="2" eb="3">
      <t>マド</t>
    </rPh>
    <rPh sb="10" eb="11">
      <t>フク</t>
    </rPh>
    <phoneticPr fontId="16"/>
  </si>
  <si>
    <t>らく窓、caoraを含む</t>
    <rPh sb="2" eb="3">
      <t>マド</t>
    </rPh>
    <rPh sb="10" eb="11">
      <t>フク</t>
    </rPh>
    <phoneticPr fontId="16"/>
  </si>
  <si>
    <t>始業・終業時間以外の準備</t>
    <phoneticPr fontId="16"/>
  </si>
  <si>
    <t>フロア案内業務</t>
    <rPh sb="3" eb="5">
      <t>アンナイ</t>
    </rPh>
    <rPh sb="5" eb="7">
      <t>ギョウム</t>
    </rPh>
    <phoneticPr fontId="16"/>
  </si>
  <si>
    <t>らくらく証明窓口（10-1に記載）</t>
    <rPh sb="4" eb="6">
      <t>ショウメイ</t>
    </rPh>
    <rPh sb="6" eb="8">
      <t>マドグチ</t>
    </rPh>
    <rPh sb="14" eb="16">
      <t>キサイ</t>
    </rPh>
    <phoneticPr fontId="16"/>
  </si>
  <si>
    <t>翌日15時までに</t>
    <rPh sb="0" eb="2">
      <t>ヨクジツ</t>
    </rPh>
    <rPh sb="4" eb="5">
      <t>ジ</t>
    </rPh>
    <phoneticPr fontId="16"/>
  </si>
  <si>
    <t>納付書を作成し、郵便局で定額小為替を換金後、納付書を添えて手数料を市民課職員に手交</t>
    <rPh sb="0" eb="3">
      <t>ノウフショ</t>
    </rPh>
    <rPh sb="4" eb="6">
      <t>サクセイ</t>
    </rPh>
    <rPh sb="8" eb="11">
      <t>ユウビンキョク</t>
    </rPh>
    <rPh sb="12" eb="14">
      <t>テイガク</t>
    </rPh>
    <rPh sb="14" eb="17">
      <t>コガワセ</t>
    </rPh>
    <rPh sb="18" eb="20">
      <t>カンキン</t>
    </rPh>
    <rPh sb="20" eb="21">
      <t>ゴ</t>
    </rPh>
    <rPh sb="22" eb="25">
      <t>ノウフショ</t>
    </rPh>
    <rPh sb="26" eb="27">
      <t>ソ</t>
    </rPh>
    <rPh sb="29" eb="32">
      <t>テスウリョウ</t>
    </rPh>
    <rPh sb="33" eb="36">
      <t>シミンカ</t>
    </rPh>
    <rPh sb="36" eb="38">
      <t>ショクイン</t>
    </rPh>
    <rPh sb="39" eb="41">
      <t>シュコウ</t>
    </rPh>
    <phoneticPr fontId="16"/>
  </si>
  <si>
    <t>受け取った手数料を納付書と確認し、職員が会計課入金機へ入金</t>
    <rPh sb="0" eb="1">
      <t>ウ</t>
    </rPh>
    <rPh sb="2" eb="3">
      <t>ト</t>
    </rPh>
    <rPh sb="5" eb="8">
      <t>テスウリョウ</t>
    </rPh>
    <rPh sb="9" eb="12">
      <t>ノウフショ</t>
    </rPh>
    <rPh sb="13" eb="15">
      <t>カクニン</t>
    </rPh>
    <rPh sb="17" eb="19">
      <t>ショクイン</t>
    </rPh>
    <rPh sb="20" eb="23">
      <t>カイケイカ</t>
    </rPh>
    <rPh sb="23" eb="26">
      <t>ニュウキンキ</t>
    </rPh>
    <rPh sb="27" eb="29">
      <t>ニュウキン</t>
    </rPh>
    <phoneticPr fontId="16"/>
  </si>
  <si>
    <t>異動入力後のカードの継続利用・券面事項更新処理（ICチップ）</t>
    <rPh sb="0" eb="2">
      <t>イドウ</t>
    </rPh>
    <rPh sb="2" eb="5">
      <t>ニュウリョクゴ</t>
    </rPh>
    <rPh sb="10" eb="12">
      <t>ケイゾク</t>
    </rPh>
    <rPh sb="12" eb="14">
      <t>リヨウ</t>
    </rPh>
    <rPh sb="15" eb="17">
      <t>ケンメン</t>
    </rPh>
    <rPh sb="17" eb="19">
      <t>ジコウ</t>
    </rPh>
    <rPh sb="19" eb="21">
      <t>コウシン</t>
    </rPh>
    <rPh sb="21" eb="23">
      <t>ショリ</t>
    </rPh>
    <phoneticPr fontId="2"/>
  </si>
  <si>
    <t>カードの暗証番号の再設定</t>
    <rPh sb="4" eb="8">
      <t>アンショウバンゴウ</t>
    </rPh>
    <rPh sb="9" eb="12">
      <t>サイセッテイ</t>
    </rPh>
    <phoneticPr fontId="2"/>
  </si>
  <si>
    <t xml:space="preserve">マイナンバーカードへの券面追記（日本人）
</t>
    <rPh sb="11" eb="13">
      <t>ケンメン</t>
    </rPh>
    <rPh sb="13" eb="15">
      <t>ツイキ</t>
    </rPh>
    <rPh sb="16" eb="19">
      <t>ニホンジン</t>
    </rPh>
    <phoneticPr fontId="2"/>
  </si>
  <si>
    <r>
      <t xml:space="preserve">在留カード及びマイナンバーカードへの券面追記（外国人）
</t>
    </r>
    <r>
      <rPr>
        <sz val="8"/>
        <rFont val="ＭＳ Ｐゴシック"/>
        <family val="3"/>
        <charset val="128"/>
        <scheme val="major"/>
      </rPr>
      <t>※特定在留カード及び特定特別永住者証明書も含む。</t>
    </r>
    <rPh sb="0" eb="2">
      <t>ザイリュウ</t>
    </rPh>
    <rPh sb="5" eb="6">
      <t>オヨ</t>
    </rPh>
    <rPh sb="18" eb="20">
      <t>ケンメン</t>
    </rPh>
    <rPh sb="20" eb="22">
      <t>ツイキ</t>
    </rPh>
    <rPh sb="23" eb="26">
      <t>ガイコクジン</t>
    </rPh>
    <rPh sb="29" eb="31">
      <t>トクテイ</t>
    </rPh>
    <rPh sb="31" eb="33">
      <t>ザイリュウ</t>
    </rPh>
    <rPh sb="36" eb="37">
      <t>オヨ</t>
    </rPh>
    <rPh sb="38" eb="40">
      <t>トクテイ</t>
    </rPh>
    <rPh sb="40" eb="42">
      <t>トクベツ</t>
    </rPh>
    <rPh sb="42" eb="45">
      <t>エイジュウシャ</t>
    </rPh>
    <rPh sb="45" eb="48">
      <t>ショウメイショ</t>
    </rPh>
    <rPh sb="49" eb="50">
      <t>フク</t>
    </rPh>
    <phoneticPr fontId="2"/>
  </si>
  <si>
    <t>異動入力後のマイナンバーカードの券面の追記（カードプリンタ使用）</t>
    <rPh sb="16" eb="18">
      <t>ケンメン</t>
    </rPh>
    <rPh sb="19" eb="21">
      <t>ツイキ</t>
    </rPh>
    <rPh sb="29" eb="31">
      <t>シヨウ</t>
    </rPh>
    <phoneticPr fontId="2"/>
  </si>
  <si>
    <t>異動入力後の在留カードの券面事項更新処理（ＩＣチップ）</t>
    <rPh sb="0" eb="2">
      <t>イドウ</t>
    </rPh>
    <rPh sb="2" eb="5">
      <t>ニュウリョクゴ</t>
    </rPh>
    <rPh sb="6" eb="8">
      <t>ザイリュウ</t>
    </rPh>
    <rPh sb="12" eb="14">
      <t>ケンメン</t>
    </rPh>
    <rPh sb="14" eb="16">
      <t>ジコウ</t>
    </rPh>
    <rPh sb="16" eb="18">
      <t>コウシン</t>
    </rPh>
    <rPh sb="18" eb="20">
      <t>ショリ</t>
    </rPh>
    <phoneticPr fontId="2"/>
  </si>
  <si>
    <t>異動入力後の在留カード券面の追記（カードプリンタ使用）</t>
    <rPh sb="0" eb="2">
      <t>イドウ</t>
    </rPh>
    <rPh sb="2" eb="5">
      <t>ニュウリョクゴ</t>
    </rPh>
    <rPh sb="6" eb="8">
      <t>ザイリュウ</t>
    </rPh>
    <rPh sb="11" eb="13">
      <t>ケンメン</t>
    </rPh>
    <rPh sb="14" eb="16">
      <t>ツイキ</t>
    </rPh>
    <rPh sb="24" eb="26">
      <t>シヨウ</t>
    </rPh>
    <phoneticPr fontId="2"/>
  </si>
  <si>
    <t>申請書の記載案内（記載台付近）
申請書作成ソリューションの補助を含む</t>
    <rPh sb="0" eb="3">
      <t>シンセイショ</t>
    </rPh>
    <rPh sb="4" eb="6">
      <t>キサイ</t>
    </rPh>
    <rPh sb="6" eb="8">
      <t>アンナイ</t>
    </rPh>
    <rPh sb="9" eb="11">
      <t>キサイ</t>
    </rPh>
    <rPh sb="11" eb="12">
      <t>ダイ</t>
    </rPh>
    <rPh sb="12" eb="14">
      <t>フキン</t>
    </rPh>
    <rPh sb="16" eb="19">
      <t>シンセイショ</t>
    </rPh>
    <rPh sb="19" eb="21">
      <t>サクセイ</t>
    </rPh>
    <rPh sb="29" eb="31">
      <t>ホジョ</t>
    </rPh>
    <rPh sb="32" eb="33">
      <t>フク</t>
    </rPh>
    <phoneticPr fontId="16"/>
  </si>
  <si>
    <t>申請書作成ソリューション：Caora</t>
    <rPh sb="0" eb="2">
      <t>シンセイ</t>
    </rPh>
    <rPh sb="2" eb="3">
      <t>ショ</t>
    </rPh>
    <rPh sb="3" eb="5">
      <t>サクセイ</t>
    </rPh>
    <phoneticPr fontId="16"/>
  </si>
  <si>
    <t>△</t>
    <phoneticPr fontId="16"/>
  </si>
  <si>
    <t>住民異動届処理件数の集計（支所分含む）</t>
    <rPh sb="0" eb="2">
      <t>ジュウミン</t>
    </rPh>
    <rPh sb="2" eb="5">
      <t>イドウトドケ</t>
    </rPh>
    <rPh sb="5" eb="7">
      <t>ショリ</t>
    </rPh>
    <rPh sb="7" eb="9">
      <t>ケンスウ</t>
    </rPh>
    <rPh sb="10" eb="12">
      <t>シュウケイ</t>
    </rPh>
    <rPh sb="13" eb="15">
      <t>シショ</t>
    </rPh>
    <rPh sb="15" eb="16">
      <t>ブン</t>
    </rPh>
    <rPh sb="16" eb="17">
      <t>フク</t>
    </rPh>
    <phoneticPr fontId="2"/>
  </si>
  <si>
    <t>別紙委託業務一覧</t>
    <phoneticPr fontId="16"/>
  </si>
  <si>
    <t>件数は令和７年度実績</t>
    <rPh sb="0" eb="2">
      <t>ケンスウ</t>
    </rPh>
    <rPh sb="3" eb="5">
      <t>レイワ</t>
    </rPh>
    <rPh sb="6" eb="8">
      <t>ネンド</t>
    </rPh>
    <rPh sb="8" eb="10">
      <t>ジッセキ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</si>
</sst>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0\)"/>
    <numFmt numFmtId="177" formatCode="0.0_);[Red]\(0.0\)"/>
    <numFmt numFmtId="178" formatCode="0_);[Red]\(0\)"/>
    <numFmt numFmtId="179" formatCode="#,##0.0_);[Red]\(#,##0.0\)"/>
    <numFmt numFmtId="180" formatCode="#,##0_);[Red]\(#,##0\)"/>
    <numFmt numFmtId="181" formatCode="0_ "/>
    <numFmt numFmtId="182" formatCode="#,##0_ ;[Red]\-#,##0\ "/>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9"/>
      <name val="Meiryo UI"/>
      <family val="3"/>
      <charset val="128"/>
    </font>
    <font>
      <sz val="12"/>
      <name val="Meiryo UI"/>
      <family val="3"/>
      <charset val="128"/>
    </font>
    <font>
      <sz val="8"/>
      <name val="Meiryo UI"/>
      <family val="3"/>
      <charset val="128"/>
    </font>
    <font>
      <sz val="8"/>
      <color indexed="8"/>
      <name val="ＭＳ Ｐゴシック"/>
      <family val="3"/>
      <charset val="128"/>
    </font>
    <font>
      <sz val="9"/>
      <color indexed="8"/>
      <name val="Meiryo UI"/>
      <family val="3"/>
      <charset val="128"/>
    </font>
    <font>
      <sz val="6"/>
      <name val="ＭＳ Ｐゴシック"/>
      <family val="3"/>
      <charset val="128"/>
    </font>
    <font>
      <sz val="10"/>
      <color theme="1"/>
      <name val="ＭＳ Ｐゴシック"/>
      <family val="3"/>
      <charset val="128"/>
    </font>
    <font>
      <sz val="8"/>
      <color theme="1"/>
      <name val="ＭＳ Ｐゴシック"/>
      <family val="3"/>
      <charset val="128"/>
      <scheme val="minor"/>
    </font>
    <font>
      <sz val="12"/>
      <color theme="1"/>
      <name val="Meiryo UI"/>
      <family val="3"/>
      <charset val="128"/>
    </font>
    <font>
      <sz val="6"/>
      <color theme="1"/>
      <name val="Meiryo UI"/>
      <family val="3"/>
      <charset val="128"/>
    </font>
    <font>
      <sz val="10"/>
      <color theme="1"/>
      <name val="Meiryo UI"/>
      <family val="3"/>
      <charset val="128"/>
    </font>
    <font>
      <sz val="6"/>
      <name val="ＭＳ Ｐゴシック"/>
      <family val="3"/>
      <charset val="128"/>
      <scheme val="minor"/>
    </font>
    <font>
      <sz val="8"/>
      <name val="HGSｺﾞｼｯｸM"/>
      <family val="3"/>
      <charset val="128"/>
    </font>
    <font>
      <sz val="11"/>
      <color theme="1"/>
      <name val="ＭＳ Ｐゴシック"/>
      <family val="3"/>
      <charset val="128"/>
      <scheme val="minor"/>
    </font>
    <font>
      <sz val="11"/>
      <color theme="1"/>
      <name val="ＭＳ Ｐゴシック"/>
      <family val="2"/>
      <scheme val="minor"/>
    </font>
    <font>
      <sz val="9"/>
      <name val="ＭＳ Ｐゴシック"/>
      <family val="3"/>
      <charset val="128"/>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Meiryo UI"/>
      <family val="3"/>
      <charset val="128"/>
    </font>
    <font>
      <sz val="7"/>
      <name val="ＭＳ Ｐゴシック"/>
      <family val="3"/>
      <charset val="128"/>
      <scheme val="minor"/>
    </font>
    <font>
      <sz val="8"/>
      <name val="ＭＳ Ｐゴシック"/>
      <family val="3"/>
      <charset val="128"/>
      <scheme val="major"/>
    </font>
    <font>
      <sz val="10"/>
      <name val="ＭＳ Ｐゴシック"/>
      <family val="3"/>
      <charset val="128"/>
      <scheme val="major"/>
    </font>
    <font>
      <sz val="6"/>
      <name val="ＭＳ Ｐゴシック"/>
      <family val="3"/>
      <charset val="128"/>
      <scheme val="major"/>
    </font>
    <font>
      <sz val="8"/>
      <name val="ＭＳ Ｐゴシック"/>
      <family val="3"/>
      <charset val="128"/>
    </font>
    <font>
      <sz val="10"/>
      <name val="ＭＳ Ｐゴシック"/>
      <family val="3"/>
      <charset val="128"/>
    </font>
    <font>
      <sz val="8"/>
      <color theme="1"/>
      <name val="ＭＳ Ｐゴシック"/>
      <family val="3"/>
      <charset val="128"/>
      <scheme val="major"/>
    </font>
    <font>
      <sz val="9"/>
      <color theme="1"/>
      <name val="Meiryo UI"/>
      <family val="3"/>
      <charset val="128"/>
    </font>
    <font>
      <sz val="9"/>
      <color theme="1"/>
      <name val="ＭＳ Ｐゴシック"/>
      <family val="3"/>
      <charset val="128"/>
      <scheme val="major"/>
    </font>
    <font>
      <sz val="11"/>
      <color rgb="FF0000FF"/>
      <name val="ＭＳ Ｐゴシック"/>
      <family val="3"/>
      <charset val="128"/>
      <scheme val="minor"/>
    </font>
    <font>
      <sz val="7"/>
      <name val="ＭＳ Ｐゴシック"/>
      <family val="3"/>
      <charset val="128"/>
      <scheme val="major"/>
    </font>
    <font>
      <sz val="6.5"/>
      <name val="ＭＳ Ｐゴシック"/>
      <family val="3"/>
      <charset val="128"/>
      <scheme val="major"/>
    </font>
    <font>
      <sz val="9"/>
      <name val="ＭＳ Ｐゴシック"/>
      <family val="3"/>
      <charset val="128"/>
      <scheme val="maj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38" fontId="18"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34">
    <xf numFmtId="0" fontId="0" fillId="0" borderId="0" xfId="0">
      <alignment vertical="center"/>
    </xf>
    <xf numFmtId="0" fontId="4" fillId="0" borderId="0" xfId="7" applyFont="1">
      <alignment vertical="center"/>
    </xf>
    <xf numFmtId="176" fontId="8" fillId="0" borderId="0" xfId="0" applyNumberFormat="1" applyFont="1" applyAlignment="1">
      <alignment horizontal="center" vertical="center"/>
    </xf>
    <xf numFmtId="0" fontId="0" fillId="0" borderId="0" xfId="0" applyFont="1" applyAlignment="1">
      <alignment vertical="center" shrinkToFit="1"/>
    </xf>
    <xf numFmtId="0" fontId="0" fillId="2" borderId="0" xfId="0" applyFont="1" applyFill="1" applyAlignment="1">
      <alignment vertical="center" shrinkToFit="1"/>
    </xf>
    <xf numFmtId="179" fontId="9" fillId="0" borderId="0" xfId="0" applyNumberFormat="1" applyFont="1" applyAlignment="1">
      <alignment vertical="center" shrinkToFit="1"/>
    </xf>
    <xf numFmtId="0" fontId="11" fillId="0" borderId="0" xfId="0" applyFont="1" applyAlignment="1">
      <alignment vertical="center" shrinkToFit="1"/>
    </xf>
    <xf numFmtId="177" fontId="0" fillId="0" borderId="0" xfId="0" applyNumberFormat="1" applyFont="1" applyAlignment="1">
      <alignment horizontal="center" vertical="center"/>
    </xf>
    <xf numFmtId="0" fontId="0" fillId="0" borderId="0" xfId="0" applyFont="1" applyAlignment="1">
      <alignment vertical="center"/>
    </xf>
    <xf numFmtId="38" fontId="9" fillId="0" borderId="0" xfId="10" applyFont="1" applyAlignment="1">
      <alignment vertical="center" shrinkToFit="1"/>
    </xf>
    <xf numFmtId="180" fontId="5" fillId="0" borderId="1" xfId="7" applyNumberFormat="1" applyFont="1" applyFill="1" applyBorder="1" applyAlignment="1">
      <alignment vertical="center" shrinkToFit="1"/>
    </xf>
    <xf numFmtId="179" fontId="5" fillId="0" borderId="1" xfId="7" applyNumberFormat="1" applyFont="1" applyFill="1" applyBorder="1" applyAlignment="1">
      <alignment horizontal="center" vertical="center" shrinkToFit="1"/>
    </xf>
    <xf numFmtId="0" fontId="4" fillId="0" borderId="1" xfId="7" applyFont="1" applyFill="1" applyBorder="1" applyAlignment="1">
      <alignment horizontal="center" vertical="center" shrinkToFit="1"/>
    </xf>
    <xf numFmtId="0" fontId="20" fillId="0" borderId="1" xfId="7" applyFont="1" applyFill="1" applyBorder="1" applyAlignment="1">
      <alignment horizontal="center" vertical="center" shrinkToFit="1"/>
    </xf>
    <xf numFmtId="0" fontId="17" fillId="0" borderId="1" xfId="7" applyFont="1" applyFill="1" applyBorder="1" applyAlignment="1">
      <alignment horizontal="right" vertical="center"/>
    </xf>
    <xf numFmtId="0" fontId="21" fillId="0" borderId="1" xfId="0" applyFont="1" applyFill="1" applyBorder="1" applyAlignment="1">
      <alignment vertical="center" shrinkToFit="1"/>
    </xf>
    <xf numFmtId="0" fontId="22" fillId="0" borderId="1" xfId="0" applyFont="1" applyFill="1" applyBorder="1" applyAlignment="1">
      <alignment vertical="center" shrinkToFit="1"/>
    </xf>
    <xf numFmtId="38" fontId="5" fillId="0" borderId="1" xfId="10" applyFont="1" applyFill="1" applyBorder="1" applyAlignment="1">
      <alignment vertical="center" shrinkToFit="1"/>
    </xf>
    <xf numFmtId="38" fontId="5" fillId="0" borderId="2" xfId="10" applyFont="1" applyFill="1" applyBorder="1" applyAlignment="1">
      <alignment vertical="center" shrinkToFit="1"/>
    </xf>
    <xf numFmtId="0" fontId="0" fillId="2" borderId="0" xfId="0" applyFont="1" applyFill="1" applyAlignment="1">
      <alignment horizontal="center" vertical="center" shrinkToFit="1"/>
    </xf>
    <xf numFmtId="180" fontId="5" fillId="0" borderId="2" xfId="10" applyNumberFormat="1" applyFont="1" applyFill="1" applyBorder="1" applyAlignment="1">
      <alignment vertical="center" shrinkToFit="1"/>
    </xf>
    <xf numFmtId="179" fontId="5" fillId="0" borderId="8" xfId="7" applyNumberFormat="1" applyFont="1" applyFill="1" applyBorder="1" applyAlignment="1">
      <alignment horizontal="center" vertical="center" shrinkToFit="1"/>
    </xf>
    <xf numFmtId="179" fontId="5" fillId="0" borderId="7" xfId="7" applyNumberFormat="1" applyFont="1" applyFill="1" applyBorder="1" applyAlignment="1">
      <alignment horizontal="center" vertical="center" shrinkToFit="1"/>
    </xf>
    <xf numFmtId="177" fontId="5" fillId="0" borderId="1" xfId="7" applyNumberFormat="1" applyFont="1" applyFill="1" applyBorder="1" applyAlignment="1">
      <alignment vertical="center"/>
    </xf>
    <xf numFmtId="177" fontId="5" fillId="4" borderId="1" xfId="0" applyNumberFormat="1" applyFont="1" applyFill="1" applyBorder="1" applyAlignment="1">
      <alignment vertical="center" shrinkToFit="1"/>
    </xf>
    <xf numFmtId="38" fontId="5" fillId="4" borderId="2" xfId="10" applyFont="1" applyFill="1" applyBorder="1" applyAlignment="1">
      <alignment vertical="center" shrinkToFit="1"/>
    </xf>
    <xf numFmtId="38" fontId="5" fillId="4" borderId="1" xfId="10" applyFont="1" applyFill="1" applyBorder="1" applyAlignment="1">
      <alignment vertical="center" shrinkToFit="1"/>
    </xf>
    <xf numFmtId="0" fontId="21" fillId="4" borderId="1" xfId="0" applyFont="1" applyFill="1" applyBorder="1" applyAlignment="1">
      <alignment vertical="center" shrinkToFit="1"/>
    </xf>
    <xf numFmtId="180" fontId="5" fillId="4" borderId="7" xfId="7" applyNumberFormat="1" applyFont="1" applyFill="1" applyBorder="1" applyAlignment="1">
      <alignment vertical="center" shrinkToFit="1"/>
    </xf>
    <xf numFmtId="180" fontId="21" fillId="4" borderId="1" xfId="0" applyNumberFormat="1" applyFont="1" applyFill="1" applyBorder="1" applyAlignment="1">
      <alignment vertical="center" shrinkToFit="1"/>
    </xf>
    <xf numFmtId="180" fontId="5" fillId="4" borderId="1" xfId="7" applyNumberFormat="1" applyFont="1" applyFill="1" applyBorder="1" applyAlignment="1">
      <alignment vertical="center" shrinkToFit="1"/>
    </xf>
    <xf numFmtId="180" fontId="5" fillId="4" borderId="8" xfId="7" applyNumberFormat="1" applyFont="1" applyFill="1" applyBorder="1" applyAlignment="1">
      <alignment vertical="center" shrinkToFit="1"/>
    </xf>
    <xf numFmtId="177" fontId="5" fillId="4" borderId="1" xfId="7" applyNumberFormat="1" applyFont="1" applyFill="1" applyBorder="1" applyAlignment="1">
      <alignment vertical="center" shrinkToFit="1"/>
    </xf>
    <xf numFmtId="0" fontId="22" fillId="4" borderId="1" xfId="0" applyFont="1" applyFill="1" applyBorder="1" applyAlignment="1">
      <alignment vertical="center" wrapText="1" shrinkToFit="1"/>
    </xf>
    <xf numFmtId="0" fontId="22" fillId="4" borderId="1" xfId="0" applyFont="1" applyFill="1" applyBorder="1" applyAlignment="1">
      <alignment vertical="center" shrinkToFit="1"/>
    </xf>
    <xf numFmtId="0" fontId="22" fillId="4" borderId="1" xfId="0" applyFont="1" applyFill="1" applyBorder="1" applyAlignment="1">
      <alignment horizontal="left" vertical="center" wrapText="1" shrinkToFit="1"/>
    </xf>
    <xf numFmtId="177" fontId="5" fillId="4" borderId="1" xfId="7" applyNumberFormat="1" applyFont="1" applyFill="1" applyBorder="1" applyAlignment="1">
      <alignment vertical="center"/>
    </xf>
    <xf numFmtId="0" fontId="23" fillId="4" borderId="1" xfId="0" applyFont="1" applyFill="1" applyBorder="1" applyAlignment="1">
      <alignment vertical="center" shrinkToFit="1"/>
    </xf>
    <xf numFmtId="0" fontId="25" fillId="4" borderId="5" xfId="0" applyFont="1" applyFill="1" applyBorder="1" applyAlignment="1">
      <alignment horizontal="center" vertical="center" wrapText="1" shrinkToFit="1"/>
    </xf>
    <xf numFmtId="0" fontId="26" fillId="0" borderId="1" xfId="7" applyFont="1" applyFill="1" applyBorder="1" applyAlignment="1">
      <alignment horizontal="left" vertical="center"/>
    </xf>
    <xf numFmtId="0" fontId="26" fillId="4" borderId="1" xfId="7" applyFont="1" applyFill="1" applyBorder="1" applyAlignment="1">
      <alignment horizontal="left" vertical="center"/>
    </xf>
    <xf numFmtId="0" fontId="26" fillId="4" borderId="1" xfId="7" applyFont="1" applyFill="1" applyBorder="1" applyAlignment="1">
      <alignment horizontal="center" vertical="center"/>
    </xf>
    <xf numFmtId="176" fontId="26" fillId="4" borderId="1" xfId="0" applyNumberFormat="1" applyFont="1" applyFill="1" applyBorder="1" applyAlignment="1">
      <alignment vertical="center" shrinkToFit="1"/>
    </xf>
    <xf numFmtId="176" fontId="26" fillId="4" borderId="1" xfId="0" applyNumberFormat="1" applyFont="1" applyFill="1" applyBorder="1" applyAlignment="1">
      <alignment horizontal="center" vertical="center" shrinkToFit="1"/>
    </xf>
    <xf numFmtId="176" fontId="26" fillId="0" borderId="1" xfId="0" applyNumberFormat="1" applyFont="1" applyFill="1" applyBorder="1" applyAlignment="1">
      <alignment vertical="center" shrinkToFit="1"/>
    </xf>
    <xf numFmtId="176" fontId="26" fillId="0" borderId="1" xfId="0" applyNumberFormat="1" applyFont="1" applyFill="1" applyBorder="1" applyAlignment="1">
      <alignment horizontal="center" vertical="center" shrinkToFit="1"/>
    </xf>
    <xf numFmtId="0" fontId="26" fillId="0" borderId="1" xfId="7" applyFont="1" applyFill="1" applyBorder="1" applyAlignment="1">
      <alignment horizontal="center" vertical="center"/>
    </xf>
    <xf numFmtId="176" fontId="26" fillId="3" borderId="1" xfId="0" applyNumberFormat="1" applyFont="1" applyFill="1" applyBorder="1" applyAlignment="1">
      <alignment vertical="center" shrinkToFit="1"/>
    </xf>
    <xf numFmtId="0" fontId="26" fillId="3" borderId="1" xfId="7" applyFont="1" applyFill="1" applyBorder="1" applyAlignment="1">
      <alignment horizontal="left" vertical="center"/>
    </xf>
    <xf numFmtId="0" fontId="26" fillId="3" borderId="1" xfId="7" applyFont="1" applyFill="1" applyBorder="1" applyAlignment="1">
      <alignment horizontal="center" vertical="center"/>
    </xf>
    <xf numFmtId="176" fontId="26" fillId="4" borderId="2" xfId="0" applyNumberFormat="1" applyFont="1" applyFill="1" applyBorder="1" applyAlignment="1">
      <alignment vertical="center" shrinkToFit="1"/>
    </xf>
    <xf numFmtId="0" fontId="25" fillId="4" borderId="1" xfId="0" applyFont="1" applyFill="1" applyBorder="1" applyAlignment="1">
      <alignment vertical="center" wrapText="1" shrinkToFit="1"/>
    </xf>
    <xf numFmtId="176" fontId="26" fillId="0" borderId="1" xfId="0" applyNumberFormat="1" applyFont="1" applyFill="1" applyBorder="1" applyAlignment="1">
      <alignment horizontal="left" vertical="center" shrinkToFit="1"/>
    </xf>
    <xf numFmtId="176" fontId="28" fillId="0" borderId="1" xfId="0" applyNumberFormat="1" applyFont="1" applyFill="1" applyBorder="1" applyAlignment="1">
      <alignment horizontal="left" vertical="top" wrapText="1" shrinkToFit="1"/>
    </xf>
    <xf numFmtId="0" fontId="23" fillId="0" borderId="0" xfId="0" applyFont="1" applyAlignment="1">
      <alignment horizontal="center" vertical="center"/>
    </xf>
    <xf numFmtId="176" fontId="29" fillId="0" borderId="0" xfId="0" applyNumberFormat="1" applyFont="1" applyAlignment="1">
      <alignment horizontal="center" vertical="center"/>
    </xf>
    <xf numFmtId="0" fontId="30" fillId="0" borderId="0" xfId="0" applyFont="1" applyAlignment="1">
      <alignment horizontal="left" vertical="center" shrinkToFit="1"/>
    </xf>
    <xf numFmtId="0" fontId="23" fillId="2" borderId="0" xfId="0" applyFont="1" applyFill="1" applyAlignment="1">
      <alignment vertical="center" shrinkToFit="1"/>
    </xf>
    <xf numFmtId="0" fontId="23" fillId="2" borderId="0" xfId="0" applyFont="1" applyFill="1" applyAlignment="1">
      <alignment horizontal="center" vertical="center" shrinkToFit="1"/>
    </xf>
    <xf numFmtId="177" fontId="23" fillId="0" borderId="0" xfId="0" applyNumberFormat="1" applyFont="1" applyAlignment="1">
      <alignment horizontal="center" vertical="center"/>
    </xf>
    <xf numFmtId="179" fontId="5" fillId="0" borderId="0" xfId="0" applyNumberFormat="1" applyFont="1" applyAlignment="1">
      <alignment vertical="center" shrinkToFit="1"/>
    </xf>
    <xf numFmtId="38" fontId="5" fillId="0" borderId="0" xfId="10" applyFont="1" applyAlignment="1">
      <alignment vertical="center" shrinkToFit="1"/>
    </xf>
    <xf numFmtId="0" fontId="23" fillId="0" borderId="0" xfId="0" applyFont="1" applyAlignment="1">
      <alignment vertical="center" shrinkToFit="1"/>
    </xf>
    <xf numFmtId="0" fontId="30" fillId="0" borderId="0" xfId="0" applyFont="1" applyAlignment="1">
      <alignment vertical="center" shrinkToFit="1"/>
    </xf>
    <xf numFmtId="177" fontId="5" fillId="3" borderId="1" xfId="7" applyNumberFormat="1" applyFont="1" applyFill="1" applyBorder="1" applyAlignment="1">
      <alignment vertical="center"/>
    </xf>
    <xf numFmtId="180" fontId="5" fillId="4" borderId="2" xfId="10" applyNumberFormat="1" applyFont="1" applyFill="1" applyBorder="1" applyAlignment="1">
      <alignment vertical="center" shrinkToFit="1"/>
    </xf>
    <xf numFmtId="180" fontId="5" fillId="4" borderId="1" xfId="10" applyNumberFormat="1" applyFont="1" applyFill="1" applyBorder="1" applyAlignment="1">
      <alignment vertical="center" shrinkToFit="1"/>
    </xf>
    <xf numFmtId="180" fontId="5" fillId="0" borderId="1" xfId="10" applyNumberFormat="1" applyFont="1" applyFill="1" applyBorder="1" applyAlignment="1">
      <alignment vertical="center" shrinkToFit="1"/>
    </xf>
    <xf numFmtId="180" fontId="5" fillId="0" borderId="2" xfId="10" applyNumberFormat="1" applyFont="1" applyBorder="1" applyAlignment="1">
      <alignment vertical="center" shrinkToFit="1"/>
    </xf>
    <xf numFmtId="180" fontId="5" fillId="3" borderId="2" xfId="10" applyNumberFormat="1" applyFont="1" applyFill="1" applyBorder="1" applyAlignment="1">
      <alignment vertical="center" shrinkToFit="1"/>
    </xf>
    <xf numFmtId="180" fontId="5" fillId="3" borderId="1" xfId="10" applyNumberFormat="1" applyFont="1" applyFill="1" applyBorder="1" applyAlignment="1">
      <alignment vertical="center" shrinkToFit="1"/>
    </xf>
    <xf numFmtId="0" fontId="25" fillId="4" borderId="5" xfId="0" applyFont="1" applyFill="1" applyBorder="1" applyAlignment="1">
      <alignment vertical="center" wrapText="1" shrinkToFit="1"/>
    </xf>
    <xf numFmtId="176" fontId="26" fillId="0" borderId="3" xfId="0" applyNumberFormat="1" applyFont="1" applyFill="1" applyBorder="1" applyAlignment="1">
      <alignment horizontal="left" vertical="center" wrapText="1" shrinkToFit="1"/>
    </xf>
    <xf numFmtId="176" fontId="26" fillId="4" borderId="1" xfId="0" applyNumberFormat="1" applyFont="1" applyFill="1" applyBorder="1" applyAlignment="1">
      <alignment vertical="center" wrapText="1" shrinkToFit="1"/>
    </xf>
    <xf numFmtId="176" fontId="26" fillId="3" borderId="1" xfId="0" applyNumberFormat="1" applyFont="1" applyFill="1" applyBorder="1" applyAlignment="1">
      <alignment vertical="center" wrapText="1" shrinkToFit="1"/>
    </xf>
    <xf numFmtId="176" fontId="26" fillId="4" borderId="2" xfId="0" applyNumberFormat="1" applyFont="1" applyFill="1" applyBorder="1" applyAlignment="1">
      <alignment vertical="center" wrapText="1" shrinkToFit="1"/>
    </xf>
    <xf numFmtId="0" fontId="31" fillId="4" borderId="1" xfId="7" applyFont="1" applyFill="1" applyBorder="1" applyAlignment="1">
      <alignment horizontal="left" vertical="center"/>
    </xf>
    <xf numFmtId="0" fontId="31" fillId="4" borderId="1" xfId="7" applyFont="1" applyFill="1" applyBorder="1" applyAlignment="1">
      <alignment horizontal="center" vertical="center"/>
    </xf>
    <xf numFmtId="176" fontId="31" fillId="4" borderId="1" xfId="0" applyNumberFormat="1" applyFont="1" applyFill="1" applyBorder="1" applyAlignment="1">
      <alignment vertical="center" wrapText="1" shrinkToFit="1"/>
    </xf>
    <xf numFmtId="176" fontId="31" fillId="4" borderId="1" xfId="0" applyNumberFormat="1" applyFont="1" applyFill="1" applyBorder="1" applyAlignment="1">
      <alignment vertical="center" shrinkToFit="1"/>
    </xf>
    <xf numFmtId="180" fontId="32" fillId="4" borderId="1" xfId="7" applyNumberFormat="1" applyFont="1" applyFill="1" applyBorder="1" applyAlignment="1">
      <alignment vertical="center" shrinkToFit="1"/>
    </xf>
    <xf numFmtId="180" fontId="32" fillId="4" borderId="8" xfId="7" applyNumberFormat="1" applyFont="1" applyFill="1" applyBorder="1" applyAlignment="1">
      <alignment vertical="center" shrinkToFit="1"/>
    </xf>
    <xf numFmtId="180" fontId="32" fillId="4" borderId="7" xfId="7" applyNumberFormat="1" applyFont="1" applyFill="1" applyBorder="1" applyAlignment="1">
      <alignment vertical="center" shrinkToFit="1"/>
    </xf>
    <xf numFmtId="176" fontId="31" fillId="4" borderId="1" xfId="0" applyNumberFormat="1" applyFont="1" applyFill="1" applyBorder="1" applyAlignment="1">
      <alignment horizontal="center" vertical="center" shrinkToFit="1"/>
    </xf>
    <xf numFmtId="0" fontId="34" fillId="0" borderId="0" xfId="0" applyFont="1">
      <alignment vertical="center"/>
    </xf>
    <xf numFmtId="0" fontId="34" fillId="0" borderId="0" xfId="0" applyFont="1" applyAlignment="1">
      <alignment vertical="center"/>
    </xf>
    <xf numFmtId="0" fontId="23" fillId="0" borderId="0" xfId="0" applyFont="1" applyAlignment="1">
      <alignment vertical="center"/>
    </xf>
    <xf numFmtId="0" fontId="34" fillId="0" borderId="4" xfId="0" applyFont="1" applyBorder="1" applyAlignment="1">
      <alignment horizontal="center" vertical="top"/>
    </xf>
    <xf numFmtId="0" fontId="34" fillId="0" borderId="4" xfId="0" applyFont="1" applyBorder="1" applyAlignment="1">
      <alignment horizontal="left" vertical="top" wrapText="1"/>
    </xf>
    <xf numFmtId="0" fontId="31" fillId="4" borderId="1" xfId="7" applyFont="1" applyFill="1" applyBorder="1" applyAlignment="1">
      <alignment horizontal="left" vertical="center" shrinkToFit="1"/>
    </xf>
    <xf numFmtId="176" fontId="31" fillId="0" borderId="1" xfId="0" applyNumberFormat="1" applyFont="1" applyBorder="1" applyAlignment="1">
      <alignment vertical="center" shrinkToFit="1"/>
    </xf>
    <xf numFmtId="180" fontId="32" fillId="0" borderId="1" xfId="7" applyNumberFormat="1" applyFont="1" applyBorder="1" applyAlignment="1">
      <alignment vertical="center" shrinkToFit="1"/>
    </xf>
    <xf numFmtId="180" fontId="32" fillId="0" borderId="8" xfId="7" applyNumberFormat="1" applyFont="1" applyBorder="1" applyAlignment="1">
      <alignment vertical="center" shrinkToFit="1"/>
    </xf>
    <xf numFmtId="180" fontId="32" fillId="0" borderId="7" xfId="7" applyNumberFormat="1" applyFont="1" applyBorder="1" applyAlignment="1">
      <alignment vertical="center" shrinkToFit="1"/>
    </xf>
    <xf numFmtId="177" fontId="32" fillId="4" borderId="1" xfId="7" applyNumberFormat="1" applyFont="1" applyFill="1" applyBorder="1" applyAlignment="1">
      <alignment vertical="center" shrinkToFit="1"/>
    </xf>
    <xf numFmtId="0" fontId="31" fillId="0" borderId="1" xfId="7" applyFont="1" applyBorder="1" applyAlignment="1">
      <alignment horizontal="left" vertical="center"/>
    </xf>
    <xf numFmtId="0" fontId="31" fillId="0" borderId="1" xfId="7" applyFont="1" applyBorder="1" applyAlignment="1">
      <alignment horizontal="center" vertical="center"/>
    </xf>
    <xf numFmtId="177" fontId="32" fillId="0" borderId="1" xfId="7" applyNumberFormat="1" applyFont="1" applyBorder="1" applyAlignment="1">
      <alignment vertical="center" shrinkToFit="1"/>
    </xf>
    <xf numFmtId="0" fontId="23" fillId="0" borderId="3" xfId="0" applyFont="1" applyBorder="1" applyAlignment="1">
      <alignment horizontal="center" vertical="top"/>
    </xf>
    <xf numFmtId="0" fontId="23" fillId="0" borderId="3" xfId="0" applyFont="1" applyBorder="1" applyAlignment="1">
      <alignment horizontal="left" vertical="top" wrapText="1"/>
    </xf>
    <xf numFmtId="176" fontId="27" fillId="0" borderId="5" xfId="0" applyNumberFormat="1" applyFont="1" applyFill="1" applyBorder="1" applyAlignment="1">
      <alignment horizontal="left" vertical="top" wrapText="1"/>
    </xf>
    <xf numFmtId="178" fontId="5" fillId="4" borderId="1" xfId="7" applyNumberFormat="1" applyFont="1" applyFill="1" applyBorder="1" applyAlignment="1">
      <alignment vertical="center" shrinkToFit="1"/>
    </xf>
    <xf numFmtId="178" fontId="5" fillId="4" borderId="8" xfId="7" applyNumberFormat="1" applyFont="1" applyFill="1" applyBorder="1" applyAlignment="1">
      <alignment vertical="center" shrinkToFit="1"/>
    </xf>
    <xf numFmtId="178" fontId="5" fillId="4" borderId="7" xfId="7" applyNumberFormat="1" applyFont="1" applyFill="1" applyBorder="1" applyAlignment="1">
      <alignment vertical="center" shrinkToFit="1"/>
    </xf>
    <xf numFmtId="0" fontId="21" fillId="4" borderId="1" xfId="0" applyFont="1" applyFill="1" applyBorder="1" applyAlignment="1">
      <alignment horizontal="left" vertical="center"/>
    </xf>
    <xf numFmtId="0" fontId="22" fillId="4" borderId="1" xfId="0" applyFont="1" applyFill="1" applyBorder="1" applyAlignment="1">
      <alignment horizontal="left" vertical="center"/>
    </xf>
    <xf numFmtId="0" fontId="26" fillId="3" borderId="1" xfId="7" applyFont="1" applyFill="1" applyBorder="1" applyAlignment="1">
      <alignment horizontal="left" vertical="center" shrinkToFit="1"/>
    </xf>
    <xf numFmtId="177" fontId="5" fillId="3" borderId="1" xfId="0" applyNumberFormat="1" applyFont="1" applyFill="1" applyBorder="1" applyAlignment="1">
      <alignment vertical="center" shrinkToFit="1"/>
    </xf>
    <xf numFmtId="178" fontId="5" fillId="3" borderId="1" xfId="7" applyNumberFormat="1" applyFont="1" applyFill="1" applyBorder="1" applyAlignment="1">
      <alignment vertical="center" shrinkToFit="1"/>
    </xf>
    <xf numFmtId="178" fontId="5" fillId="3" borderId="8" xfId="7" applyNumberFormat="1" applyFont="1" applyFill="1" applyBorder="1" applyAlignment="1">
      <alignment vertical="center" shrinkToFit="1"/>
    </xf>
    <xf numFmtId="178" fontId="5" fillId="3" borderId="7" xfId="7" applyNumberFormat="1" applyFont="1" applyFill="1" applyBorder="1" applyAlignment="1">
      <alignment vertical="center" shrinkToFit="1"/>
    </xf>
    <xf numFmtId="38" fontId="5" fillId="3" borderId="2" xfId="10" applyFont="1" applyFill="1" applyBorder="1" applyAlignment="1">
      <alignment vertical="center" shrinkToFit="1"/>
    </xf>
    <xf numFmtId="38" fontId="5" fillId="3" borderId="1" xfId="10" applyFont="1" applyFill="1" applyBorder="1" applyAlignment="1">
      <alignment vertical="center" shrinkToFit="1"/>
    </xf>
    <xf numFmtId="0" fontId="21" fillId="3" borderId="1" xfId="0" applyFont="1" applyFill="1" applyBorder="1" applyAlignment="1">
      <alignment horizontal="left" vertical="center"/>
    </xf>
    <xf numFmtId="0" fontId="26" fillId="4" borderId="1" xfId="7" applyFont="1" applyFill="1" applyBorder="1" applyAlignment="1">
      <alignment horizontal="left" vertical="center" wrapText="1"/>
    </xf>
    <xf numFmtId="0" fontId="26" fillId="4" borderId="1" xfId="7" applyFont="1" applyFill="1" applyBorder="1" applyAlignment="1">
      <alignment horizontal="left" vertical="center" shrinkToFit="1"/>
    </xf>
    <xf numFmtId="0" fontId="22" fillId="4" borderId="1" xfId="0" applyFont="1" applyFill="1" applyBorder="1" applyAlignment="1">
      <alignment horizontal="left" vertical="center" wrapText="1"/>
    </xf>
    <xf numFmtId="0" fontId="26" fillId="4" borderId="1" xfId="7" applyFont="1" applyFill="1" applyBorder="1" applyAlignment="1">
      <alignment horizontal="left" vertical="center" wrapText="1" shrinkToFit="1"/>
    </xf>
    <xf numFmtId="0" fontId="16" fillId="4" borderId="1" xfId="0" applyFont="1" applyFill="1" applyBorder="1" applyAlignment="1">
      <alignment vertical="center" wrapText="1" shrinkToFit="1"/>
    </xf>
    <xf numFmtId="176" fontId="26" fillId="0" borderId="1" xfId="0" applyNumberFormat="1" applyFont="1" applyFill="1" applyBorder="1" applyAlignment="1">
      <alignment vertical="center" wrapText="1" shrinkToFit="1"/>
    </xf>
    <xf numFmtId="177" fontId="5" fillId="0" borderId="1" xfId="0" applyNumberFormat="1" applyFont="1" applyFill="1" applyBorder="1" applyAlignment="1">
      <alignment vertical="center" shrinkToFit="1"/>
    </xf>
    <xf numFmtId="180" fontId="5" fillId="3" borderId="1" xfId="7" applyNumberFormat="1" applyFont="1" applyFill="1" applyBorder="1" applyAlignment="1">
      <alignment vertical="center" shrinkToFit="1"/>
    </xf>
    <xf numFmtId="180" fontId="5" fillId="3" borderId="7" xfId="7" applyNumberFormat="1" applyFont="1" applyFill="1" applyBorder="1" applyAlignment="1">
      <alignment vertical="center" shrinkToFit="1"/>
    </xf>
    <xf numFmtId="38" fontId="5" fillId="0" borderId="2" xfId="10" applyFont="1" applyBorder="1" applyAlignment="1">
      <alignment vertical="center" shrinkToFit="1"/>
    </xf>
    <xf numFmtId="180" fontId="5" fillId="0" borderId="7" xfId="7" applyNumberFormat="1" applyFont="1" applyFill="1" applyBorder="1" applyAlignment="1">
      <alignment vertical="center" shrinkToFit="1"/>
    </xf>
    <xf numFmtId="180" fontId="5" fillId="0" borderId="8" xfId="7" applyNumberFormat="1" applyFont="1" applyFill="1" applyBorder="1" applyAlignment="1">
      <alignment vertical="center" shrinkToFit="1"/>
    </xf>
    <xf numFmtId="0" fontId="17" fillId="0" borderId="1" xfId="7" applyFont="1" applyBorder="1" applyAlignment="1">
      <alignment horizontal="right" vertical="center"/>
    </xf>
    <xf numFmtId="176" fontId="26" fillId="0" borderId="1" xfId="0" applyNumberFormat="1" applyFont="1" applyBorder="1" applyAlignment="1">
      <alignment horizontal="left" vertical="center" shrinkToFit="1"/>
    </xf>
    <xf numFmtId="176" fontId="26" fillId="0" borderId="1" xfId="0" applyNumberFormat="1" applyFont="1" applyBorder="1" applyAlignment="1">
      <alignment vertical="center" wrapText="1" shrinkToFit="1"/>
    </xf>
    <xf numFmtId="176" fontId="26" fillId="0" borderId="1" xfId="0" applyNumberFormat="1" applyFont="1" applyBorder="1" applyAlignment="1">
      <alignment vertical="center" shrinkToFit="1"/>
    </xf>
    <xf numFmtId="176" fontId="26" fillId="0" borderId="1" xfId="0" applyNumberFormat="1" applyFont="1" applyBorder="1" applyAlignment="1">
      <alignment horizontal="center" vertical="center" shrinkToFit="1"/>
    </xf>
    <xf numFmtId="177" fontId="5" fillId="0" borderId="1" xfId="0" applyNumberFormat="1" applyFont="1" applyBorder="1" applyAlignment="1">
      <alignment vertical="center" shrinkToFit="1"/>
    </xf>
    <xf numFmtId="180" fontId="5" fillId="0" borderId="1" xfId="7" applyNumberFormat="1" applyFont="1" applyBorder="1" applyAlignment="1">
      <alignment vertical="center" shrinkToFit="1"/>
    </xf>
    <xf numFmtId="180" fontId="5" fillId="0" borderId="8" xfId="7" applyNumberFormat="1" applyFont="1" applyBorder="1" applyAlignment="1">
      <alignment vertical="center" shrinkToFit="1"/>
    </xf>
    <xf numFmtId="180" fontId="5" fillId="0" borderId="7" xfId="7" applyNumberFormat="1" applyFont="1" applyBorder="1" applyAlignment="1">
      <alignment vertical="center" shrinkToFit="1"/>
    </xf>
    <xf numFmtId="0" fontId="21" fillId="0" borderId="1" xfId="0" applyFont="1" applyBorder="1" applyAlignment="1">
      <alignment vertical="center" shrinkToFit="1"/>
    </xf>
    <xf numFmtId="180" fontId="5" fillId="3" borderId="8" xfId="7" applyNumberFormat="1" applyFont="1" applyFill="1" applyBorder="1" applyAlignment="1">
      <alignment vertical="center" shrinkToFit="1"/>
    </xf>
    <xf numFmtId="0" fontId="21" fillId="4" borderId="1" xfId="0" applyFont="1" applyFill="1" applyBorder="1" applyAlignment="1">
      <alignment horizontal="left" vertical="center" shrinkToFit="1"/>
    </xf>
    <xf numFmtId="0" fontId="26" fillId="0" borderId="1" xfId="7" applyFont="1" applyFill="1" applyBorder="1" applyAlignment="1">
      <alignment horizontal="left" vertical="center" shrinkToFit="1"/>
    </xf>
    <xf numFmtId="0" fontId="21" fillId="0" borderId="1" xfId="0" applyFont="1" applyFill="1" applyBorder="1" applyAlignment="1">
      <alignment horizontal="left" vertical="center" shrinkToFit="1"/>
    </xf>
    <xf numFmtId="178" fontId="5" fillId="0" borderId="1" xfId="7" applyNumberFormat="1" applyFont="1" applyFill="1" applyBorder="1" applyAlignment="1">
      <alignment vertical="center" shrinkToFit="1"/>
    </xf>
    <xf numFmtId="178" fontId="5" fillId="0" borderId="8" xfId="7" applyNumberFormat="1" applyFont="1" applyFill="1" applyBorder="1" applyAlignment="1">
      <alignment vertical="center" shrinkToFit="1"/>
    </xf>
    <xf numFmtId="178" fontId="5" fillId="0" borderId="7" xfId="7" applyNumberFormat="1" applyFont="1" applyFill="1" applyBorder="1" applyAlignment="1">
      <alignment vertical="center" shrinkToFit="1"/>
    </xf>
    <xf numFmtId="176" fontId="26" fillId="4" borderId="9" xfId="0" applyNumberFormat="1" applyFont="1" applyFill="1" applyBorder="1" applyAlignment="1">
      <alignment vertical="center" wrapText="1" shrinkToFit="1"/>
    </xf>
    <xf numFmtId="176" fontId="26" fillId="4" borderId="9" xfId="0" applyNumberFormat="1" applyFont="1" applyFill="1" applyBorder="1" applyAlignment="1">
      <alignment vertical="center" shrinkToFit="1"/>
    </xf>
    <xf numFmtId="176" fontId="36" fillId="4" borderId="6" xfId="0" applyNumberFormat="1" applyFont="1" applyFill="1" applyBorder="1" applyAlignment="1">
      <alignment vertical="center" wrapText="1"/>
    </xf>
    <xf numFmtId="0" fontId="23" fillId="4" borderId="0" xfId="0" applyFont="1" applyFill="1" applyAlignment="1">
      <alignment vertical="center"/>
    </xf>
    <xf numFmtId="177" fontId="5" fillId="0" borderId="1" xfId="7" applyNumberFormat="1" applyFont="1" applyFill="1" applyBorder="1" applyAlignment="1">
      <alignment vertical="center" shrinkToFit="1"/>
    </xf>
    <xf numFmtId="0" fontId="22" fillId="3" borderId="1" xfId="0" applyFont="1" applyFill="1" applyBorder="1" applyAlignment="1">
      <alignment vertical="center" shrinkToFit="1"/>
    </xf>
    <xf numFmtId="176" fontId="26" fillId="4" borderId="1" xfId="0" applyNumberFormat="1" applyFont="1" applyFill="1" applyBorder="1" applyAlignment="1">
      <alignment horizontal="left" vertical="center" wrapText="1" shrinkToFit="1"/>
    </xf>
    <xf numFmtId="177" fontId="5" fillId="3" borderId="1" xfId="7" applyNumberFormat="1" applyFont="1" applyFill="1" applyBorder="1" applyAlignment="1">
      <alignment vertical="center" shrinkToFit="1"/>
    </xf>
    <xf numFmtId="176" fontId="36" fillId="4" borderId="1" xfId="0" applyNumberFormat="1" applyFont="1" applyFill="1" applyBorder="1" applyAlignment="1">
      <alignment vertical="center" wrapText="1"/>
    </xf>
    <xf numFmtId="176" fontId="26" fillId="4" borderId="1" xfId="0" applyNumberFormat="1" applyFont="1" applyFill="1" applyBorder="1" applyAlignment="1">
      <alignment vertical="center" wrapText="1"/>
    </xf>
    <xf numFmtId="182" fontId="5" fillId="4" borderId="1" xfId="7" applyNumberFormat="1" applyFont="1" applyFill="1" applyBorder="1" applyAlignment="1">
      <alignment vertical="center" shrinkToFit="1"/>
    </xf>
    <xf numFmtId="182" fontId="5" fillId="4" borderId="8" xfId="7" applyNumberFormat="1" applyFont="1" applyFill="1" applyBorder="1" applyAlignment="1">
      <alignment vertical="center" shrinkToFit="1"/>
    </xf>
    <xf numFmtId="176" fontId="36" fillId="0" borderId="1" xfId="0" applyNumberFormat="1" applyFont="1" applyFill="1" applyBorder="1" applyAlignment="1">
      <alignment vertical="center" wrapText="1" shrinkToFit="1"/>
    </xf>
    <xf numFmtId="182" fontId="5" fillId="0" borderId="1" xfId="7" applyNumberFormat="1" applyFont="1" applyFill="1" applyBorder="1" applyAlignment="1">
      <alignment vertical="center" shrinkToFit="1"/>
    </xf>
    <xf numFmtId="176" fontId="28" fillId="0" borderId="3" xfId="0" applyNumberFormat="1" applyFont="1" applyBorder="1" applyAlignment="1">
      <alignment vertical="top" wrapText="1" shrinkToFit="1"/>
    </xf>
    <xf numFmtId="0" fontId="22" fillId="0" borderId="1" xfId="0" applyFont="1" applyBorder="1" applyAlignment="1">
      <alignment vertical="center" shrinkToFit="1"/>
    </xf>
    <xf numFmtId="180" fontId="5" fillId="4" borderId="2" xfId="7" applyNumberFormat="1" applyFont="1" applyFill="1" applyBorder="1" applyAlignment="1">
      <alignment vertical="center" shrinkToFit="1"/>
    </xf>
    <xf numFmtId="0" fontId="21" fillId="3" borderId="1" xfId="0" applyFont="1" applyFill="1" applyBorder="1" applyAlignment="1">
      <alignment vertical="center" shrinkToFit="1"/>
    </xf>
    <xf numFmtId="0" fontId="21" fillId="4" borderId="1" xfId="0" applyFont="1" applyFill="1" applyBorder="1" applyAlignment="1">
      <alignment vertical="center" wrapText="1" shrinkToFit="1"/>
    </xf>
    <xf numFmtId="180" fontId="5" fillId="0" borderId="2" xfId="7" applyNumberFormat="1" applyFont="1" applyFill="1" applyBorder="1" applyAlignment="1">
      <alignment vertical="center" shrinkToFit="1"/>
    </xf>
    <xf numFmtId="176" fontId="35" fillId="4" borderId="1" xfId="0" applyNumberFormat="1" applyFont="1" applyFill="1" applyBorder="1" applyAlignment="1">
      <alignment vertical="center" wrapText="1" shrinkToFit="1"/>
    </xf>
    <xf numFmtId="182" fontId="5" fillId="0" borderId="8" xfId="7" applyNumberFormat="1" applyFont="1" applyFill="1" applyBorder="1" applyAlignment="1">
      <alignment vertical="center" shrinkToFit="1"/>
    </xf>
    <xf numFmtId="0" fontId="25" fillId="0" borderId="3" xfId="0" applyFont="1" applyFill="1" applyBorder="1" applyAlignment="1">
      <alignment horizontal="left" vertical="center" wrapText="1" shrinkToFit="1"/>
    </xf>
    <xf numFmtId="0" fontId="25" fillId="0" borderId="4" xfId="0" applyFont="1" applyFill="1" applyBorder="1" applyAlignment="1">
      <alignment horizontal="left" vertical="center" wrapText="1" shrinkToFit="1"/>
    </xf>
    <xf numFmtId="0" fontId="25" fillId="0" borderId="5" xfId="0" applyFont="1" applyFill="1" applyBorder="1" applyAlignment="1">
      <alignment horizontal="left" vertical="center" wrapText="1" shrinkToFit="1"/>
    </xf>
    <xf numFmtId="176" fontId="27" fillId="0" borderId="3" xfId="0" applyNumberFormat="1" applyFont="1" applyFill="1" applyBorder="1" applyAlignment="1">
      <alignment horizontal="left" vertical="top" wrapText="1"/>
    </xf>
    <xf numFmtId="176" fontId="27" fillId="0" borderId="4" xfId="0" applyNumberFormat="1" applyFont="1" applyFill="1" applyBorder="1" applyAlignment="1">
      <alignment horizontal="left" vertical="top" wrapText="1"/>
    </xf>
    <xf numFmtId="176" fontId="27" fillId="0" borderId="5" xfId="0" applyNumberFormat="1" applyFont="1" applyFill="1" applyBorder="1" applyAlignment="1">
      <alignment horizontal="left" vertical="top" wrapText="1"/>
    </xf>
    <xf numFmtId="176" fontId="27" fillId="3" borderId="3" xfId="0" applyNumberFormat="1" applyFont="1" applyFill="1" applyBorder="1" applyAlignment="1">
      <alignment horizontal="left" vertical="top" wrapText="1"/>
    </xf>
    <xf numFmtId="176" fontId="27" fillId="3" borderId="4" xfId="0" applyNumberFormat="1" applyFont="1" applyFill="1" applyBorder="1" applyAlignment="1">
      <alignment horizontal="left" vertical="top" wrapText="1"/>
    </xf>
    <xf numFmtId="176" fontId="27" fillId="3" borderId="5" xfId="0" applyNumberFormat="1" applyFont="1" applyFill="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13" fillId="0" borderId="1" xfId="7" applyFont="1" applyFill="1" applyBorder="1" applyAlignment="1">
      <alignment horizontal="center" vertical="center"/>
    </xf>
    <xf numFmtId="176" fontId="27" fillId="0" borderId="1" xfId="0" applyNumberFormat="1" applyFont="1" applyFill="1" applyBorder="1" applyAlignment="1">
      <alignment horizontal="left" vertical="top" wrapText="1"/>
    </xf>
    <xf numFmtId="0" fontId="37" fillId="0" borderId="1" xfId="0" applyFont="1" applyFill="1" applyBorder="1" applyAlignment="1">
      <alignment horizontal="left" vertical="top" wrapText="1"/>
    </xf>
    <xf numFmtId="0" fontId="27" fillId="0" borderId="3" xfId="0" applyFont="1" applyBorder="1" applyAlignment="1">
      <alignment horizontal="left" vertical="top" wrapText="1"/>
    </xf>
    <xf numFmtId="38" fontId="7" fillId="0" borderId="1" xfId="10" applyFont="1" applyFill="1" applyBorder="1" applyAlignment="1">
      <alignment horizontal="center" vertical="center" wrapText="1"/>
    </xf>
    <xf numFmtId="0" fontId="12" fillId="0" borderId="1" xfId="0" applyFont="1" applyBorder="1" applyAlignment="1">
      <alignment horizontal="center" vertical="center"/>
    </xf>
    <xf numFmtId="0" fontId="24" fillId="0" borderId="1" xfId="7" applyFont="1" applyFill="1" applyBorder="1" applyAlignment="1">
      <alignment horizontal="center" vertical="center" wrapText="1"/>
    </xf>
    <xf numFmtId="0" fontId="0" fillId="0" borderId="1" xfId="0" applyBorder="1" applyAlignment="1">
      <alignment horizontal="center" vertical="center"/>
    </xf>
    <xf numFmtId="177" fontId="14" fillId="0" borderId="1" xfId="7" applyNumberFormat="1" applyFont="1" applyFill="1" applyBorder="1" applyAlignment="1">
      <alignment horizontal="center" vertical="center" wrapText="1" shrinkToFit="1"/>
    </xf>
    <xf numFmtId="177" fontId="14" fillId="0" borderId="1" xfId="7" applyNumberFormat="1" applyFont="1" applyFill="1" applyBorder="1" applyAlignment="1">
      <alignment horizontal="center" vertical="center" shrinkToFit="1"/>
    </xf>
    <xf numFmtId="38" fontId="5" fillId="0" borderId="2" xfId="10" applyFont="1" applyFill="1" applyBorder="1" applyAlignment="1">
      <alignment horizontal="center" vertical="center" wrapText="1"/>
    </xf>
    <xf numFmtId="0" fontId="0" fillId="0" borderId="2" xfId="0" applyBorder="1" applyAlignment="1">
      <alignment horizontal="center" vertical="center"/>
    </xf>
    <xf numFmtId="0" fontId="27" fillId="0" borderId="3" xfId="0" applyFont="1" applyFill="1" applyBorder="1" applyAlignment="1">
      <alignment horizontal="left" vertical="top" wrapText="1"/>
    </xf>
    <xf numFmtId="0" fontId="27" fillId="0" borderId="4" xfId="0" applyFont="1" applyFill="1" applyBorder="1" applyAlignment="1">
      <alignment horizontal="left" vertical="top" wrapText="1"/>
    </xf>
    <xf numFmtId="0" fontId="27" fillId="0" borderId="5" xfId="0" applyFont="1" applyFill="1" applyBorder="1" applyAlignment="1">
      <alignment horizontal="left" vertical="top" wrapText="1"/>
    </xf>
    <xf numFmtId="0" fontId="15" fillId="0" borderId="1" xfId="7" applyNumberFormat="1" applyFont="1" applyFill="1" applyBorder="1" applyAlignment="1">
      <alignment horizontal="center" vertical="center" shrinkToFit="1"/>
    </xf>
    <xf numFmtId="0" fontId="27" fillId="0" borderId="3" xfId="7" applyNumberFormat="1" applyFont="1" applyFill="1" applyBorder="1" applyAlignment="1">
      <alignment horizontal="left" vertical="top" shrinkToFit="1"/>
    </xf>
    <xf numFmtId="0" fontId="27" fillId="0" borderId="4" xfId="0" applyFont="1" applyBorder="1" applyAlignment="1">
      <alignment horizontal="left" vertical="top" shrinkToFit="1"/>
    </xf>
    <xf numFmtId="0" fontId="27" fillId="0" borderId="5" xfId="0" applyFont="1" applyBorder="1" applyAlignment="1">
      <alignment horizontal="left" vertical="top" shrinkToFit="1"/>
    </xf>
    <xf numFmtId="0" fontId="17" fillId="0" borderId="3" xfId="7" applyFont="1" applyFill="1" applyBorder="1" applyAlignment="1">
      <alignment horizontal="center" vertical="top"/>
    </xf>
    <xf numFmtId="0" fontId="17" fillId="0" borderId="4" xfId="7" applyFont="1" applyFill="1" applyBorder="1" applyAlignment="1">
      <alignment horizontal="center" vertical="top"/>
    </xf>
    <xf numFmtId="0" fontId="27" fillId="0" borderId="4" xfId="7" applyNumberFormat="1" applyFont="1" applyFill="1" applyBorder="1" applyAlignment="1">
      <alignment horizontal="left" vertical="top" shrinkToFit="1"/>
    </xf>
    <xf numFmtId="0" fontId="27" fillId="0" borderId="4" xfId="0" applyFont="1" applyBorder="1" applyAlignment="1">
      <alignment horizontal="center" vertical="top" wrapText="1"/>
    </xf>
    <xf numFmtId="0" fontId="27" fillId="0" borderId="5" xfId="0" applyFont="1" applyBorder="1" applyAlignment="1">
      <alignment horizontal="center" vertical="top" wrapText="1"/>
    </xf>
    <xf numFmtId="0" fontId="27" fillId="0" borderId="3" xfId="7" applyNumberFormat="1" applyFont="1" applyFill="1" applyBorder="1" applyAlignment="1">
      <alignment horizontal="center" vertical="top" wrapText="1"/>
    </xf>
    <xf numFmtId="0" fontId="27" fillId="0" borderId="4" xfId="7" applyNumberFormat="1" applyFont="1" applyFill="1" applyBorder="1" applyAlignment="1">
      <alignment horizontal="center" vertical="top" wrapText="1"/>
    </xf>
    <xf numFmtId="0" fontId="23" fillId="0" borderId="3" xfId="0" applyFont="1" applyBorder="1" applyAlignment="1">
      <alignment horizontal="center" vertical="top"/>
    </xf>
    <xf numFmtId="0" fontId="23" fillId="0" borderId="4" xfId="0" applyFont="1" applyBorder="1" applyAlignment="1">
      <alignment horizontal="center" vertical="top"/>
    </xf>
    <xf numFmtId="0" fontId="23" fillId="0" borderId="5" xfId="0" applyFont="1" applyBorder="1" applyAlignment="1">
      <alignment horizontal="center" vertical="top"/>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5" xfId="0" applyFont="1" applyBorder="1" applyAlignment="1">
      <alignmen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181" fontId="4" fillId="0" borderId="1" xfId="7" applyNumberFormat="1" applyFont="1" applyBorder="1" applyAlignment="1">
      <alignment horizontal="center" vertical="center"/>
    </xf>
    <xf numFmtId="0" fontId="6" fillId="0" borderId="1" xfId="7" applyFont="1" applyBorder="1" applyAlignment="1">
      <alignment horizontal="center" vertical="center"/>
    </xf>
    <xf numFmtId="0" fontId="7" fillId="0" borderId="1" xfId="7" applyFont="1" applyBorder="1" applyAlignment="1">
      <alignment horizontal="center" vertical="center"/>
    </xf>
    <xf numFmtId="0" fontId="23" fillId="0" borderId="1" xfId="0" applyFont="1" applyBorder="1" applyAlignment="1">
      <alignment horizontal="center" vertical="top"/>
    </xf>
    <xf numFmtId="0" fontId="23" fillId="0" borderId="1" xfId="0" applyFont="1" applyBorder="1" applyAlignment="1">
      <alignment vertical="top" wrapText="1"/>
    </xf>
    <xf numFmtId="0" fontId="23" fillId="0" borderId="1" xfId="0" applyFont="1" applyBorder="1" applyAlignment="1">
      <alignment vertical="top"/>
    </xf>
    <xf numFmtId="176" fontId="33" fillId="0" borderId="3" xfId="0" applyNumberFormat="1" applyFont="1" applyBorder="1" applyAlignment="1">
      <alignment horizontal="left" vertical="top" wrapText="1"/>
    </xf>
    <xf numFmtId="176" fontId="33" fillId="0" borderId="4" xfId="0" applyNumberFormat="1" applyFont="1" applyBorder="1" applyAlignment="1">
      <alignment horizontal="left" vertical="top" wrapText="1"/>
    </xf>
    <xf numFmtId="0" fontId="33" fillId="0" borderId="5" xfId="0" applyFont="1" applyBorder="1" applyAlignment="1">
      <alignment horizontal="left" vertical="top" wrapText="1"/>
    </xf>
    <xf numFmtId="0" fontId="27" fillId="0" borderId="3" xfId="0" applyFont="1" applyBorder="1" applyAlignment="1">
      <alignment horizontal="center" vertical="top" wrapText="1"/>
    </xf>
    <xf numFmtId="0" fontId="0" fillId="0" borderId="0" xfId="0" applyFont="1" applyAlignment="1">
      <alignment horizontal="left" vertical="center"/>
    </xf>
    <xf numFmtId="0" fontId="11" fillId="0" borderId="0" xfId="0" applyFont="1" applyAlignment="1">
      <alignment horizontal="center" vertical="center" shrinkToFit="1"/>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7" fillId="0" borderId="3" xfId="0" applyFont="1" applyFill="1" applyBorder="1" applyAlignment="1">
      <alignment horizontal="center" vertical="top"/>
    </xf>
    <xf numFmtId="176" fontId="17" fillId="0" borderId="1" xfId="0" applyNumberFormat="1" applyFont="1" applyFill="1" applyBorder="1" applyAlignment="1">
      <alignment horizontal="right" vertical="center"/>
    </xf>
    <xf numFmtId="176" fontId="17" fillId="0" borderId="1" xfId="0" applyNumberFormat="1" applyFont="1" applyBorder="1" applyAlignment="1">
      <alignment horizontal="right" vertical="center"/>
    </xf>
    <xf numFmtId="0" fontId="17" fillId="0" borderId="4" xfId="0" applyFont="1" applyFill="1" applyBorder="1" applyAlignment="1">
      <alignment horizontal="center" vertical="top"/>
    </xf>
    <xf numFmtId="0" fontId="17" fillId="0" borderId="5" xfId="0" applyFont="1" applyFill="1" applyBorder="1" applyAlignment="1">
      <alignment horizontal="center" vertical="top"/>
    </xf>
    <xf numFmtId="0" fontId="17" fillId="0" borderId="3" xfId="0" applyFont="1" applyBorder="1" applyAlignment="1">
      <alignment horizontal="center" vertical="top"/>
    </xf>
    <xf numFmtId="176" fontId="17" fillId="0" borderId="1" xfId="0" quotePrefix="1" applyNumberFormat="1" applyFont="1" applyFill="1" applyBorder="1" applyAlignment="1">
      <alignment horizontal="right" vertical="center"/>
    </xf>
    <xf numFmtId="0" fontId="17" fillId="0" borderId="3" xfId="0" applyFont="1" applyFill="1" applyBorder="1" applyAlignment="1">
      <alignment horizontal="center" vertical="top" wrapText="1"/>
    </xf>
    <xf numFmtId="0" fontId="17" fillId="0" borderId="1" xfId="0" applyFont="1" applyFill="1" applyBorder="1" applyAlignment="1">
      <alignment horizontal="center" vertical="top"/>
    </xf>
  </cellXfs>
  <cellStyles count="18">
    <cellStyle name="パーセント 2" xfId="1" xr:uid="{00000000-0005-0000-0000-000000000000}"/>
    <cellStyle name="桁区切り" xfId="10" builtinId="6"/>
    <cellStyle name="桁区切り 2" xfId="2" xr:uid="{00000000-0005-0000-0000-000002000000}"/>
    <cellStyle name="桁区切り 3" xfId="12" xr:uid="{00000000-0005-0000-0000-000003000000}"/>
    <cellStyle name="通貨 2" xfId="3" xr:uid="{00000000-0005-0000-0000-000004000000}"/>
    <cellStyle name="通貨 2 2" xfId="4" xr:uid="{00000000-0005-0000-0000-000005000000}"/>
    <cellStyle name="標準" xfId="0" builtinId="0"/>
    <cellStyle name="標準 2" xfId="5" xr:uid="{00000000-0005-0000-0000-000007000000}"/>
    <cellStyle name="標準 2 2" xfId="6" xr:uid="{00000000-0005-0000-0000-000008000000}"/>
    <cellStyle name="標準 2 3" xfId="7" xr:uid="{00000000-0005-0000-0000-000009000000}"/>
    <cellStyle name="標準 2_0901_【相模原市市民税課】24年度予算資料pasona" xfId="8" xr:uid="{00000000-0005-0000-0000-00000A000000}"/>
    <cellStyle name="標準 3" xfId="9" xr:uid="{00000000-0005-0000-0000-00000B000000}"/>
    <cellStyle name="標準 4" xfId="11" xr:uid="{00000000-0005-0000-0000-00000C000000}"/>
    <cellStyle name="標準 5" xfId="13" xr:uid="{00000000-0005-0000-0000-00000D000000}"/>
    <cellStyle name="標準 6" xfId="14" xr:uid="{00000000-0005-0000-0000-00000E000000}"/>
    <cellStyle name="標準 7" xfId="15" xr:uid="{00000000-0005-0000-0000-00000F000000}"/>
    <cellStyle name="標準 8" xfId="16" xr:uid="{00000000-0005-0000-0000-000010000000}"/>
    <cellStyle name="標準 9" xfId="17" xr:uid="{00000000-0005-0000-0000-000011000000}"/>
  </cellStyles>
  <dxfs count="0"/>
  <tableStyles count="0" defaultTableStyle="TableStyleMedium9" defaultPivotStyle="PivotStyleLight16"/>
  <colors>
    <mruColors>
      <color rgb="FF0000FF"/>
      <color rgb="FF9966FF"/>
      <color rgb="FFCC66FF"/>
      <color rgb="FFFFFF66"/>
      <color rgb="FFFF00FF"/>
      <color rgb="FF66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a:solidFill>
            <a:schemeClr val="accent1">
              <a:alpha val="0"/>
            </a:schemeClr>
          </a:solidFill>
        </a:ln>
      </a:spPr>
      <a:bodyPr vertOverflow="clip" horzOverflow="clip" wrap="squar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W266"/>
  <sheetViews>
    <sheetView tabSelected="1" view="pageBreakPreview" zoomScale="120" zoomScaleNormal="100" zoomScaleSheetLayoutView="120" workbookViewId="0">
      <pane xSplit="3" ySplit="4" topLeftCell="D5" activePane="bottomRight" state="frozen"/>
      <selection pane="topRight" activeCell="D1" sqref="D1"/>
      <selection pane="bottomLeft" activeCell="A5" sqref="A5"/>
      <selection pane="bottomRight" activeCell="C5" sqref="C5:D264"/>
    </sheetView>
  </sheetViews>
  <sheetFormatPr defaultRowHeight="13.5" x14ac:dyDescent="0.15"/>
  <cols>
    <col min="1" max="1" width="4.125" style="8" customWidth="1"/>
    <col min="2" max="2" width="9" style="8"/>
    <col min="3" max="3" width="4.125" style="54" customWidth="1"/>
    <col min="4" max="4" width="4.125" style="2" customWidth="1"/>
    <col min="5" max="5" width="7.375" style="2" customWidth="1"/>
    <col min="6" max="6" width="11" style="6" customWidth="1"/>
    <col min="7" max="7" width="22.625" style="4" customWidth="1"/>
    <col min="8" max="8" width="9.375" style="4" customWidth="1"/>
    <col min="9" max="9" width="7.625" style="4" customWidth="1"/>
    <col min="10" max="10" width="7.625" style="19" customWidth="1"/>
    <col min="11" max="11" width="12.625" style="4" customWidth="1"/>
    <col min="12" max="12" width="6.5" style="7" customWidth="1"/>
    <col min="13" max="25" width="5.375" style="5" customWidth="1"/>
    <col min="26" max="27" width="8.625" style="9" customWidth="1"/>
    <col min="28" max="28" width="15.625" style="3" customWidth="1"/>
    <col min="29" max="16384" width="9" style="8"/>
  </cols>
  <sheetData>
    <row r="1" spans="1:231" ht="20.25" customHeight="1" x14ac:dyDescent="0.15">
      <c r="B1" s="221" t="s">
        <v>319</v>
      </c>
      <c r="C1" s="221"/>
      <c r="D1" s="221"/>
      <c r="E1" s="221"/>
      <c r="F1" s="222" t="s">
        <v>320</v>
      </c>
      <c r="G1" s="222"/>
    </row>
    <row r="2" spans="1:231" ht="8.25" customHeight="1" x14ac:dyDescent="0.15"/>
    <row r="3" spans="1:231" s="1" customFormat="1" ht="15.75" customHeight="1" x14ac:dyDescent="0.15">
      <c r="A3" s="211" t="s">
        <v>97</v>
      </c>
      <c r="B3" s="183"/>
      <c r="C3" s="212" t="s">
        <v>0</v>
      </c>
      <c r="D3" s="213"/>
      <c r="E3" s="213" t="s">
        <v>12</v>
      </c>
      <c r="F3" s="191" t="s">
        <v>103</v>
      </c>
      <c r="G3" s="176" t="s">
        <v>13</v>
      </c>
      <c r="H3" s="176" t="s">
        <v>104</v>
      </c>
      <c r="I3" s="182" t="s">
        <v>122</v>
      </c>
      <c r="J3" s="182" t="s">
        <v>123</v>
      </c>
      <c r="K3" s="176" t="s">
        <v>107</v>
      </c>
      <c r="L3" s="184" t="s">
        <v>14</v>
      </c>
      <c r="M3" s="11" t="s">
        <v>1</v>
      </c>
      <c r="N3" s="11" t="s">
        <v>2</v>
      </c>
      <c r="O3" s="11" t="s">
        <v>3</v>
      </c>
      <c r="P3" s="11" t="s">
        <v>4</v>
      </c>
      <c r="Q3" s="11" t="s">
        <v>5</v>
      </c>
      <c r="R3" s="11" t="s">
        <v>6</v>
      </c>
      <c r="S3" s="11" t="s">
        <v>7</v>
      </c>
      <c r="T3" s="11" t="s">
        <v>8</v>
      </c>
      <c r="U3" s="11" t="s">
        <v>9</v>
      </c>
      <c r="V3" s="11" t="s">
        <v>63</v>
      </c>
      <c r="W3" s="11" t="s">
        <v>64</v>
      </c>
      <c r="X3" s="21" t="s">
        <v>65</v>
      </c>
      <c r="Y3" s="22" t="s">
        <v>79</v>
      </c>
      <c r="Z3" s="186" t="s">
        <v>120</v>
      </c>
      <c r="AA3" s="180" t="s">
        <v>121</v>
      </c>
      <c r="AB3" s="12" t="s">
        <v>10</v>
      </c>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row>
    <row r="4" spans="1:231" s="1" customFormat="1" ht="36" customHeight="1" x14ac:dyDescent="0.15">
      <c r="A4" s="183"/>
      <c r="B4" s="183"/>
      <c r="C4" s="212"/>
      <c r="D4" s="213"/>
      <c r="E4" s="213"/>
      <c r="F4" s="191"/>
      <c r="G4" s="176"/>
      <c r="H4" s="176"/>
      <c r="I4" s="181"/>
      <c r="J4" s="181"/>
      <c r="K4" s="183"/>
      <c r="L4" s="185"/>
      <c r="M4" s="11" t="s">
        <v>11</v>
      </c>
      <c r="N4" s="11" t="s">
        <v>11</v>
      </c>
      <c r="O4" s="11" t="s">
        <v>11</v>
      </c>
      <c r="P4" s="11" t="s">
        <v>11</v>
      </c>
      <c r="Q4" s="11" t="s">
        <v>11</v>
      </c>
      <c r="R4" s="11" t="s">
        <v>11</v>
      </c>
      <c r="S4" s="11" t="s">
        <v>11</v>
      </c>
      <c r="T4" s="11" t="s">
        <v>11</v>
      </c>
      <c r="U4" s="11" t="s">
        <v>11</v>
      </c>
      <c r="V4" s="11" t="s">
        <v>11</v>
      </c>
      <c r="W4" s="11" t="s">
        <v>11</v>
      </c>
      <c r="X4" s="21" t="s">
        <v>11</v>
      </c>
      <c r="Y4" s="22" t="s">
        <v>80</v>
      </c>
      <c r="Z4" s="187"/>
      <c r="AA4" s="181"/>
      <c r="AB4" s="13"/>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row>
    <row r="5" spans="1:231" s="85" customFormat="1" ht="27" customHeight="1" x14ac:dyDescent="0.15">
      <c r="A5" s="214" t="s">
        <v>99</v>
      </c>
      <c r="B5" s="215" t="s">
        <v>149</v>
      </c>
      <c r="C5" s="195">
        <v>1</v>
      </c>
      <c r="D5" s="14">
        <v>1</v>
      </c>
      <c r="E5" s="39" t="s">
        <v>15</v>
      </c>
      <c r="F5" s="192" t="s">
        <v>40</v>
      </c>
      <c r="G5" s="40" t="s">
        <v>41</v>
      </c>
      <c r="H5" s="40" t="s">
        <v>105</v>
      </c>
      <c r="I5" s="41"/>
      <c r="J5" s="41" t="s">
        <v>125</v>
      </c>
      <c r="K5" s="40" t="s">
        <v>108</v>
      </c>
      <c r="L5" s="24">
        <v>1</v>
      </c>
      <c r="M5" s="101">
        <v>20</v>
      </c>
      <c r="N5" s="101">
        <v>20</v>
      </c>
      <c r="O5" s="101">
        <v>20</v>
      </c>
      <c r="P5" s="101">
        <v>20</v>
      </c>
      <c r="Q5" s="101">
        <v>20</v>
      </c>
      <c r="R5" s="101">
        <v>20</v>
      </c>
      <c r="S5" s="101">
        <v>20</v>
      </c>
      <c r="T5" s="101">
        <v>20</v>
      </c>
      <c r="U5" s="101">
        <v>20</v>
      </c>
      <c r="V5" s="101">
        <v>20</v>
      </c>
      <c r="W5" s="101">
        <v>20</v>
      </c>
      <c r="X5" s="102">
        <v>20</v>
      </c>
      <c r="Y5" s="103">
        <f t="shared" ref="Y5:Y27" si="0">SUM(M5:X5)</f>
        <v>240</v>
      </c>
      <c r="Z5" s="25">
        <f t="shared" ref="Z5:Z32" si="1">ROUND(L5*Y5,0)</f>
        <v>240</v>
      </c>
      <c r="AA5" s="26"/>
      <c r="AB5" s="104"/>
    </row>
    <row r="6" spans="1:231" s="85" customFormat="1" ht="27" customHeight="1" x14ac:dyDescent="0.15">
      <c r="A6" s="214"/>
      <c r="B6" s="216"/>
      <c r="C6" s="223"/>
      <c r="D6" s="14">
        <v>2</v>
      </c>
      <c r="E6" s="39" t="s">
        <v>15</v>
      </c>
      <c r="F6" s="193"/>
      <c r="G6" s="40" t="s">
        <v>150</v>
      </c>
      <c r="H6" s="40" t="s">
        <v>105</v>
      </c>
      <c r="I6" s="41"/>
      <c r="J6" s="41" t="s">
        <v>125</v>
      </c>
      <c r="K6" s="40" t="s">
        <v>108</v>
      </c>
      <c r="L6" s="24">
        <v>0.3</v>
      </c>
      <c r="M6" s="101">
        <v>20</v>
      </c>
      <c r="N6" s="101">
        <v>20</v>
      </c>
      <c r="O6" s="101">
        <v>20</v>
      </c>
      <c r="P6" s="101">
        <v>20</v>
      </c>
      <c r="Q6" s="101">
        <v>20</v>
      </c>
      <c r="R6" s="101">
        <v>20</v>
      </c>
      <c r="S6" s="101">
        <v>20</v>
      </c>
      <c r="T6" s="101">
        <v>20</v>
      </c>
      <c r="U6" s="101">
        <v>20</v>
      </c>
      <c r="V6" s="101">
        <v>20</v>
      </c>
      <c r="W6" s="101">
        <v>20</v>
      </c>
      <c r="X6" s="102">
        <v>20</v>
      </c>
      <c r="Y6" s="103">
        <f t="shared" si="0"/>
        <v>240</v>
      </c>
      <c r="Z6" s="25">
        <f t="shared" si="1"/>
        <v>72</v>
      </c>
      <c r="AA6" s="26"/>
      <c r="AB6" s="104"/>
    </row>
    <row r="7" spans="1:231" s="85" customFormat="1" ht="27" customHeight="1" x14ac:dyDescent="0.15">
      <c r="A7" s="214"/>
      <c r="B7" s="216"/>
      <c r="C7" s="223"/>
      <c r="D7" s="14">
        <v>3</v>
      </c>
      <c r="E7" s="39" t="s">
        <v>115</v>
      </c>
      <c r="F7" s="193"/>
      <c r="G7" s="40" t="s">
        <v>119</v>
      </c>
      <c r="H7" s="40" t="s">
        <v>105</v>
      </c>
      <c r="I7" s="41"/>
      <c r="J7" s="41" t="s">
        <v>125</v>
      </c>
      <c r="K7" s="40" t="s">
        <v>112</v>
      </c>
      <c r="L7" s="24">
        <v>1</v>
      </c>
      <c r="M7" s="101">
        <v>4</v>
      </c>
      <c r="N7" s="101">
        <v>4</v>
      </c>
      <c r="O7" s="101">
        <v>4</v>
      </c>
      <c r="P7" s="101">
        <v>4</v>
      </c>
      <c r="Q7" s="101">
        <v>4</v>
      </c>
      <c r="R7" s="101">
        <v>4</v>
      </c>
      <c r="S7" s="101">
        <v>4</v>
      </c>
      <c r="T7" s="101">
        <v>4</v>
      </c>
      <c r="U7" s="101">
        <v>4</v>
      </c>
      <c r="V7" s="101">
        <v>4</v>
      </c>
      <c r="W7" s="101">
        <v>4</v>
      </c>
      <c r="X7" s="102">
        <v>4</v>
      </c>
      <c r="Y7" s="103">
        <f t="shared" si="0"/>
        <v>48</v>
      </c>
      <c r="Z7" s="25">
        <f t="shared" si="1"/>
        <v>48</v>
      </c>
      <c r="AA7" s="26"/>
      <c r="AB7" s="104"/>
    </row>
    <row r="8" spans="1:231" s="85" customFormat="1" ht="27" customHeight="1" x14ac:dyDescent="0.15">
      <c r="A8" s="214"/>
      <c r="B8" s="216"/>
      <c r="C8" s="223"/>
      <c r="D8" s="14">
        <v>4</v>
      </c>
      <c r="E8" s="39" t="s">
        <v>15</v>
      </c>
      <c r="F8" s="193"/>
      <c r="G8" s="40" t="s">
        <v>249</v>
      </c>
      <c r="H8" s="40" t="s">
        <v>105</v>
      </c>
      <c r="I8" s="41"/>
      <c r="J8" s="41" t="s">
        <v>125</v>
      </c>
      <c r="K8" s="40" t="s">
        <v>108</v>
      </c>
      <c r="L8" s="24">
        <v>10</v>
      </c>
      <c r="M8" s="101">
        <v>20</v>
      </c>
      <c r="N8" s="101">
        <v>20</v>
      </c>
      <c r="O8" s="101">
        <v>20</v>
      </c>
      <c r="P8" s="101">
        <v>20</v>
      </c>
      <c r="Q8" s="101">
        <v>20</v>
      </c>
      <c r="R8" s="101">
        <v>20</v>
      </c>
      <c r="S8" s="101">
        <v>20</v>
      </c>
      <c r="T8" s="101">
        <v>20</v>
      </c>
      <c r="U8" s="101">
        <v>20</v>
      </c>
      <c r="V8" s="101">
        <v>20</v>
      </c>
      <c r="W8" s="101">
        <v>20</v>
      </c>
      <c r="X8" s="102">
        <v>20</v>
      </c>
      <c r="Y8" s="103">
        <f t="shared" si="0"/>
        <v>240</v>
      </c>
      <c r="Z8" s="25">
        <f t="shared" si="1"/>
        <v>2400</v>
      </c>
      <c r="AA8" s="26"/>
      <c r="AB8" s="105" t="s">
        <v>300</v>
      </c>
    </row>
    <row r="9" spans="1:231" s="85" customFormat="1" ht="27" customHeight="1" x14ac:dyDescent="0.15">
      <c r="A9" s="214"/>
      <c r="B9" s="216"/>
      <c r="C9" s="223"/>
      <c r="D9" s="14">
        <v>5</v>
      </c>
      <c r="E9" s="39" t="s">
        <v>15</v>
      </c>
      <c r="F9" s="193"/>
      <c r="G9" s="40" t="s">
        <v>136</v>
      </c>
      <c r="H9" s="40" t="s">
        <v>105</v>
      </c>
      <c r="I9" s="41"/>
      <c r="J9" s="41" t="s">
        <v>125</v>
      </c>
      <c r="K9" s="40" t="s">
        <v>108</v>
      </c>
      <c r="L9" s="24">
        <v>3</v>
      </c>
      <c r="M9" s="101">
        <v>20</v>
      </c>
      <c r="N9" s="101">
        <v>20</v>
      </c>
      <c r="O9" s="101">
        <v>20</v>
      </c>
      <c r="P9" s="101">
        <v>20</v>
      </c>
      <c r="Q9" s="101">
        <v>20</v>
      </c>
      <c r="R9" s="101">
        <v>20</v>
      </c>
      <c r="S9" s="101">
        <v>20</v>
      </c>
      <c r="T9" s="101">
        <v>20</v>
      </c>
      <c r="U9" s="101">
        <v>20</v>
      </c>
      <c r="V9" s="101">
        <v>20</v>
      </c>
      <c r="W9" s="101">
        <v>20</v>
      </c>
      <c r="X9" s="102">
        <v>20</v>
      </c>
      <c r="Y9" s="103">
        <f t="shared" si="0"/>
        <v>240</v>
      </c>
      <c r="Z9" s="25">
        <f t="shared" si="1"/>
        <v>720</v>
      </c>
      <c r="AA9" s="26"/>
      <c r="AB9" s="104"/>
    </row>
    <row r="10" spans="1:231" s="85" customFormat="1" ht="27" customHeight="1" x14ac:dyDescent="0.15">
      <c r="A10" s="214"/>
      <c r="B10" s="216"/>
      <c r="C10" s="223"/>
      <c r="D10" s="14">
        <v>6</v>
      </c>
      <c r="E10" s="39" t="s">
        <v>15</v>
      </c>
      <c r="F10" s="193"/>
      <c r="G10" s="40" t="s">
        <v>137</v>
      </c>
      <c r="H10" s="40" t="s">
        <v>105</v>
      </c>
      <c r="I10" s="41"/>
      <c r="J10" s="41" t="s">
        <v>125</v>
      </c>
      <c r="K10" s="40" t="s">
        <v>108</v>
      </c>
      <c r="L10" s="24">
        <v>3</v>
      </c>
      <c r="M10" s="101">
        <v>20</v>
      </c>
      <c r="N10" s="101">
        <v>20</v>
      </c>
      <c r="O10" s="101">
        <v>20</v>
      </c>
      <c r="P10" s="101">
        <v>20</v>
      </c>
      <c r="Q10" s="101">
        <v>20</v>
      </c>
      <c r="R10" s="101">
        <v>20</v>
      </c>
      <c r="S10" s="101">
        <v>20</v>
      </c>
      <c r="T10" s="101">
        <v>20</v>
      </c>
      <c r="U10" s="101">
        <v>20</v>
      </c>
      <c r="V10" s="101">
        <v>20</v>
      </c>
      <c r="W10" s="101">
        <v>20</v>
      </c>
      <c r="X10" s="102">
        <v>20</v>
      </c>
      <c r="Y10" s="103">
        <f t="shared" si="0"/>
        <v>240</v>
      </c>
      <c r="Z10" s="25">
        <f t="shared" si="1"/>
        <v>720</v>
      </c>
      <c r="AA10" s="26"/>
      <c r="AB10" s="104"/>
    </row>
    <row r="11" spans="1:231" s="85" customFormat="1" ht="27" customHeight="1" x14ac:dyDescent="0.15">
      <c r="A11" s="214"/>
      <c r="B11" s="216"/>
      <c r="C11" s="223"/>
      <c r="D11" s="14">
        <v>7</v>
      </c>
      <c r="E11" s="39" t="s">
        <v>15</v>
      </c>
      <c r="F11" s="193"/>
      <c r="G11" s="40" t="s">
        <v>234</v>
      </c>
      <c r="H11" s="40" t="s">
        <v>105</v>
      </c>
      <c r="I11" s="41"/>
      <c r="J11" s="41" t="s">
        <v>125</v>
      </c>
      <c r="K11" s="40" t="s">
        <v>108</v>
      </c>
      <c r="L11" s="24">
        <v>3</v>
      </c>
      <c r="M11" s="101">
        <v>20</v>
      </c>
      <c r="N11" s="101">
        <v>20</v>
      </c>
      <c r="O11" s="101">
        <v>20</v>
      </c>
      <c r="P11" s="101">
        <v>20</v>
      </c>
      <c r="Q11" s="101">
        <v>20</v>
      </c>
      <c r="R11" s="101">
        <v>20</v>
      </c>
      <c r="S11" s="101">
        <v>20</v>
      </c>
      <c r="T11" s="101">
        <v>20</v>
      </c>
      <c r="U11" s="101">
        <v>20</v>
      </c>
      <c r="V11" s="101">
        <v>20</v>
      </c>
      <c r="W11" s="101">
        <v>20</v>
      </c>
      <c r="X11" s="102">
        <v>20</v>
      </c>
      <c r="Y11" s="103">
        <f t="shared" si="0"/>
        <v>240</v>
      </c>
      <c r="Z11" s="25">
        <f t="shared" si="1"/>
        <v>720</v>
      </c>
      <c r="AA11" s="26"/>
      <c r="AB11" s="104"/>
    </row>
    <row r="12" spans="1:231" s="85" customFormat="1" ht="27" customHeight="1" x14ac:dyDescent="0.15">
      <c r="A12" s="214"/>
      <c r="B12" s="216"/>
      <c r="C12" s="223"/>
      <c r="D12" s="14">
        <v>8</v>
      </c>
      <c r="E12" s="39" t="s">
        <v>15</v>
      </c>
      <c r="F12" s="193"/>
      <c r="G12" s="73" t="s">
        <v>218</v>
      </c>
      <c r="H12" s="40" t="s">
        <v>105</v>
      </c>
      <c r="I12" s="41"/>
      <c r="J12" s="41" t="s">
        <v>125</v>
      </c>
      <c r="K12" s="40" t="s">
        <v>108</v>
      </c>
      <c r="L12" s="24">
        <v>10</v>
      </c>
      <c r="M12" s="101">
        <v>20</v>
      </c>
      <c r="N12" s="101">
        <v>20</v>
      </c>
      <c r="O12" s="101">
        <v>20</v>
      </c>
      <c r="P12" s="101">
        <v>20</v>
      </c>
      <c r="Q12" s="101">
        <v>20</v>
      </c>
      <c r="R12" s="101">
        <v>20</v>
      </c>
      <c r="S12" s="101">
        <v>20</v>
      </c>
      <c r="T12" s="101">
        <v>20</v>
      </c>
      <c r="U12" s="101">
        <v>20</v>
      </c>
      <c r="V12" s="101">
        <v>20</v>
      </c>
      <c r="W12" s="101">
        <v>20</v>
      </c>
      <c r="X12" s="102">
        <v>20</v>
      </c>
      <c r="Y12" s="103">
        <f t="shared" si="0"/>
        <v>240</v>
      </c>
      <c r="Z12" s="25">
        <f t="shared" si="1"/>
        <v>2400</v>
      </c>
      <c r="AA12" s="26"/>
      <c r="AB12" s="105" t="s">
        <v>219</v>
      </c>
    </row>
    <row r="13" spans="1:231" s="85" customFormat="1" ht="27" customHeight="1" x14ac:dyDescent="0.15">
      <c r="A13" s="214"/>
      <c r="B13" s="216"/>
      <c r="C13" s="223"/>
      <c r="D13" s="14">
        <v>9</v>
      </c>
      <c r="E13" s="39" t="s">
        <v>15</v>
      </c>
      <c r="F13" s="193"/>
      <c r="G13" s="47" t="s">
        <v>74</v>
      </c>
      <c r="H13" s="47" t="s">
        <v>106</v>
      </c>
      <c r="I13" s="49"/>
      <c r="J13" s="49"/>
      <c r="K13" s="106"/>
      <c r="L13" s="107">
        <v>1</v>
      </c>
      <c r="M13" s="108">
        <v>20</v>
      </c>
      <c r="N13" s="108">
        <v>20</v>
      </c>
      <c r="O13" s="108">
        <v>20</v>
      </c>
      <c r="P13" s="108">
        <v>20</v>
      </c>
      <c r="Q13" s="108">
        <v>20</v>
      </c>
      <c r="R13" s="108">
        <v>20</v>
      </c>
      <c r="S13" s="108">
        <v>20</v>
      </c>
      <c r="T13" s="108">
        <v>20</v>
      </c>
      <c r="U13" s="108">
        <v>20</v>
      </c>
      <c r="V13" s="108">
        <v>20</v>
      </c>
      <c r="W13" s="108">
        <v>20</v>
      </c>
      <c r="X13" s="109">
        <v>20</v>
      </c>
      <c r="Y13" s="110">
        <f t="shared" si="0"/>
        <v>240</v>
      </c>
      <c r="Z13" s="111"/>
      <c r="AA13" s="112">
        <f t="shared" ref="AA13" si="2">ROUND(L13*Y13,0)</f>
        <v>240</v>
      </c>
      <c r="AB13" s="113"/>
    </row>
    <row r="14" spans="1:231" s="85" customFormat="1" ht="27" customHeight="1" x14ac:dyDescent="0.15">
      <c r="A14" s="214"/>
      <c r="B14" s="216"/>
      <c r="C14" s="224"/>
      <c r="D14" s="14">
        <v>10</v>
      </c>
      <c r="E14" s="39" t="s">
        <v>15</v>
      </c>
      <c r="F14" s="194"/>
      <c r="G14" s="42" t="s">
        <v>220</v>
      </c>
      <c r="H14" s="40" t="s">
        <v>105</v>
      </c>
      <c r="I14" s="41"/>
      <c r="J14" s="41" t="s">
        <v>125</v>
      </c>
      <c r="K14" s="40" t="s">
        <v>108</v>
      </c>
      <c r="L14" s="24">
        <v>1</v>
      </c>
      <c r="M14" s="101">
        <v>20</v>
      </c>
      <c r="N14" s="101">
        <v>20</v>
      </c>
      <c r="O14" s="101">
        <v>20</v>
      </c>
      <c r="P14" s="101">
        <v>20</v>
      </c>
      <c r="Q14" s="101">
        <v>20</v>
      </c>
      <c r="R14" s="101">
        <v>20</v>
      </c>
      <c r="S14" s="101">
        <v>20</v>
      </c>
      <c r="T14" s="101">
        <v>20</v>
      </c>
      <c r="U14" s="101">
        <v>20</v>
      </c>
      <c r="V14" s="101">
        <v>20</v>
      </c>
      <c r="W14" s="101">
        <v>20</v>
      </c>
      <c r="X14" s="102">
        <v>20</v>
      </c>
      <c r="Y14" s="103">
        <f t="shared" si="0"/>
        <v>240</v>
      </c>
      <c r="Z14" s="25">
        <f t="shared" si="1"/>
        <v>240</v>
      </c>
      <c r="AA14" s="26"/>
      <c r="AB14" s="104"/>
    </row>
    <row r="15" spans="1:231" s="85" customFormat="1" ht="27" customHeight="1" x14ac:dyDescent="0.15">
      <c r="A15" s="214"/>
      <c r="B15" s="216"/>
      <c r="C15" s="195">
        <v>2</v>
      </c>
      <c r="D15" s="14">
        <v>1</v>
      </c>
      <c r="E15" s="39" t="s">
        <v>15</v>
      </c>
      <c r="F15" s="192" t="s">
        <v>42</v>
      </c>
      <c r="G15" s="42" t="s">
        <v>250</v>
      </c>
      <c r="H15" s="40" t="s">
        <v>105</v>
      </c>
      <c r="I15" s="41" t="s">
        <v>125</v>
      </c>
      <c r="J15" s="41" t="s">
        <v>125</v>
      </c>
      <c r="K15" s="40" t="s">
        <v>109</v>
      </c>
      <c r="L15" s="24">
        <v>3</v>
      </c>
      <c r="M15" s="101">
        <v>20</v>
      </c>
      <c r="N15" s="101">
        <v>20</v>
      </c>
      <c r="O15" s="101">
        <v>20</v>
      </c>
      <c r="P15" s="101">
        <v>20</v>
      </c>
      <c r="Q15" s="101">
        <v>20</v>
      </c>
      <c r="R15" s="101">
        <v>20</v>
      </c>
      <c r="S15" s="101">
        <v>20</v>
      </c>
      <c r="T15" s="101">
        <v>20</v>
      </c>
      <c r="U15" s="101">
        <v>20</v>
      </c>
      <c r="V15" s="101">
        <v>20</v>
      </c>
      <c r="W15" s="101">
        <v>20</v>
      </c>
      <c r="X15" s="102">
        <v>20</v>
      </c>
      <c r="Y15" s="103">
        <f t="shared" si="0"/>
        <v>240</v>
      </c>
      <c r="Z15" s="25">
        <f t="shared" si="1"/>
        <v>720</v>
      </c>
      <c r="AA15" s="26"/>
      <c r="AB15" s="105" t="s">
        <v>301</v>
      </c>
    </row>
    <row r="16" spans="1:231" s="85" customFormat="1" ht="27" customHeight="1" x14ac:dyDescent="0.15">
      <c r="A16" s="214"/>
      <c r="B16" s="216"/>
      <c r="C16" s="196"/>
      <c r="D16" s="14">
        <v>2</v>
      </c>
      <c r="E16" s="39" t="s">
        <v>15</v>
      </c>
      <c r="F16" s="197"/>
      <c r="G16" s="114" t="s">
        <v>179</v>
      </c>
      <c r="H16" s="40" t="s">
        <v>105</v>
      </c>
      <c r="I16" s="41" t="s">
        <v>125</v>
      </c>
      <c r="J16" s="41" t="s">
        <v>125</v>
      </c>
      <c r="K16" s="40" t="s">
        <v>109</v>
      </c>
      <c r="L16" s="24">
        <v>0.3</v>
      </c>
      <c r="M16" s="101">
        <v>20</v>
      </c>
      <c r="N16" s="101">
        <v>20</v>
      </c>
      <c r="O16" s="101">
        <v>20</v>
      </c>
      <c r="P16" s="101">
        <v>20</v>
      </c>
      <c r="Q16" s="101">
        <v>20</v>
      </c>
      <c r="R16" s="101">
        <v>20</v>
      </c>
      <c r="S16" s="101">
        <v>20</v>
      </c>
      <c r="T16" s="101">
        <v>20</v>
      </c>
      <c r="U16" s="101">
        <v>20</v>
      </c>
      <c r="V16" s="101">
        <v>20</v>
      </c>
      <c r="W16" s="101">
        <v>20</v>
      </c>
      <c r="X16" s="102">
        <v>20</v>
      </c>
      <c r="Y16" s="103">
        <f t="shared" ref="Y16" si="3">SUM(M16:X16)</f>
        <v>240</v>
      </c>
      <c r="Z16" s="25">
        <f t="shared" si="1"/>
        <v>72</v>
      </c>
      <c r="AA16" s="26"/>
      <c r="AB16" s="27"/>
    </row>
    <row r="17" spans="1:28" s="85" customFormat="1" ht="27" customHeight="1" x14ac:dyDescent="0.15">
      <c r="A17" s="214"/>
      <c r="B17" s="216"/>
      <c r="C17" s="223"/>
      <c r="D17" s="14">
        <v>3</v>
      </c>
      <c r="E17" s="39" t="s">
        <v>15</v>
      </c>
      <c r="F17" s="193"/>
      <c r="G17" s="42" t="s">
        <v>43</v>
      </c>
      <c r="H17" s="40" t="s">
        <v>105</v>
      </c>
      <c r="I17" s="41" t="s">
        <v>125</v>
      </c>
      <c r="J17" s="41" t="s">
        <v>125</v>
      </c>
      <c r="K17" s="115" t="s">
        <v>110</v>
      </c>
      <c r="L17" s="24">
        <v>2</v>
      </c>
      <c r="M17" s="101">
        <v>20</v>
      </c>
      <c r="N17" s="101">
        <v>20</v>
      </c>
      <c r="O17" s="101">
        <v>20</v>
      </c>
      <c r="P17" s="101">
        <v>20</v>
      </c>
      <c r="Q17" s="101">
        <v>20</v>
      </c>
      <c r="R17" s="101">
        <v>20</v>
      </c>
      <c r="S17" s="101">
        <v>20</v>
      </c>
      <c r="T17" s="101">
        <v>20</v>
      </c>
      <c r="U17" s="101">
        <v>20</v>
      </c>
      <c r="V17" s="101">
        <v>20</v>
      </c>
      <c r="W17" s="101">
        <v>20</v>
      </c>
      <c r="X17" s="102">
        <v>20</v>
      </c>
      <c r="Y17" s="103">
        <f t="shared" si="0"/>
        <v>240</v>
      </c>
      <c r="Z17" s="25">
        <f t="shared" si="1"/>
        <v>480</v>
      </c>
      <c r="AA17" s="26"/>
      <c r="AB17" s="27"/>
    </row>
    <row r="18" spans="1:28" s="85" customFormat="1" ht="27" customHeight="1" x14ac:dyDescent="0.15">
      <c r="A18" s="214"/>
      <c r="B18" s="216"/>
      <c r="C18" s="223"/>
      <c r="D18" s="14">
        <v>4</v>
      </c>
      <c r="E18" s="39" t="s">
        <v>15</v>
      </c>
      <c r="F18" s="193"/>
      <c r="G18" s="42" t="s">
        <v>176</v>
      </c>
      <c r="H18" s="40" t="s">
        <v>105</v>
      </c>
      <c r="I18" s="41" t="s">
        <v>125</v>
      </c>
      <c r="J18" s="41" t="s">
        <v>125</v>
      </c>
      <c r="K18" s="40" t="s">
        <v>114</v>
      </c>
      <c r="L18" s="24">
        <v>10</v>
      </c>
      <c r="M18" s="101">
        <v>20</v>
      </c>
      <c r="N18" s="101">
        <v>20</v>
      </c>
      <c r="O18" s="101">
        <v>20</v>
      </c>
      <c r="P18" s="101">
        <v>20</v>
      </c>
      <c r="Q18" s="101">
        <v>20</v>
      </c>
      <c r="R18" s="101">
        <v>20</v>
      </c>
      <c r="S18" s="101">
        <v>20</v>
      </c>
      <c r="T18" s="101">
        <v>20</v>
      </c>
      <c r="U18" s="101">
        <v>20</v>
      </c>
      <c r="V18" s="101">
        <v>20</v>
      </c>
      <c r="W18" s="101">
        <v>20</v>
      </c>
      <c r="X18" s="102">
        <v>20</v>
      </c>
      <c r="Y18" s="103">
        <f t="shared" si="0"/>
        <v>240</v>
      </c>
      <c r="Z18" s="25">
        <f t="shared" si="1"/>
        <v>2400</v>
      </c>
      <c r="AA18" s="26"/>
      <c r="AB18" s="27"/>
    </row>
    <row r="19" spans="1:28" s="85" customFormat="1" ht="27" customHeight="1" x14ac:dyDescent="0.15">
      <c r="A19" s="214"/>
      <c r="B19" s="216"/>
      <c r="C19" s="223"/>
      <c r="D19" s="14">
        <v>5</v>
      </c>
      <c r="E19" s="39" t="s">
        <v>15</v>
      </c>
      <c r="F19" s="193"/>
      <c r="G19" s="42" t="s">
        <v>151</v>
      </c>
      <c r="H19" s="40" t="s">
        <v>105</v>
      </c>
      <c r="I19" s="41" t="s">
        <v>125</v>
      </c>
      <c r="J19" s="41" t="s">
        <v>125</v>
      </c>
      <c r="K19" s="40" t="s">
        <v>114</v>
      </c>
      <c r="L19" s="24">
        <v>1</v>
      </c>
      <c r="M19" s="101">
        <v>20</v>
      </c>
      <c r="N19" s="101">
        <v>20</v>
      </c>
      <c r="O19" s="101">
        <v>20</v>
      </c>
      <c r="P19" s="101">
        <v>20</v>
      </c>
      <c r="Q19" s="101">
        <v>20</v>
      </c>
      <c r="R19" s="101">
        <v>20</v>
      </c>
      <c r="S19" s="101">
        <v>20</v>
      </c>
      <c r="T19" s="101">
        <v>20</v>
      </c>
      <c r="U19" s="101">
        <v>20</v>
      </c>
      <c r="V19" s="101">
        <v>20</v>
      </c>
      <c r="W19" s="101">
        <v>20</v>
      </c>
      <c r="X19" s="102">
        <v>20</v>
      </c>
      <c r="Y19" s="103">
        <f t="shared" si="0"/>
        <v>240</v>
      </c>
      <c r="Z19" s="25">
        <f t="shared" si="1"/>
        <v>240</v>
      </c>
      <c r="AA19" s="26"/>
      <c r="AB19" s="27"/>
    </row>
    <row r="20" spans="1:28" s="85" customFormat="1" ht="27" customHeight="1" x14ac:dyDescent="0.15">
      <c r="A20" s="214"/>
      <c r="B20" s="216"/>
      <c r="C20" s="223"/>
      <c r="D20" s="14">
        <v>6</v>
      </c>
      <c r="E20" s="39" t="s">
        <v>15</v>
      </c>
      <c r="F20" s="193"/>
      <c r="G20" s="42" t="s">
        <v>44</v>
      </c>
      <c r="H20" s="40" t="s">
        <v>105</v>
      </c>
      <c r="I20" s="41" t="s">
        <v>125</v>
      </c>
      <c r="J20" s="41" t="s">
        <v>125</v>
      </c>
      <c r="K20" s="40" t="s">
        <v>114</v>
      </c>
      <c r="L20" s="24">
        <v>3</v>
      </c>
      <c r="M20" s="101">
        <v>20</v>
      </c>
      <c r="N20" s="101">
        <v>20</v>
      </c>
      <c r="O20" s="101">
        <v>20</v>
      </c>
      <c r="P20" s="101">
        <v>20</v>
      </c>
      <c r="Q20" s="101">
        <v>20</v>
      </c>
      <c r="R20" s="101">
        <v>20</v>
      </c>
      <c r="S20" s="101">
        <v>20</v>
      </c>
      <c r="T20" s="101">
        <v>20</v>
      </c>
      <c r="U20" s="101">
        <v>20</v>
      </c>
      <c r="V20" s="101">
        <v>20</v>
      </c>
      <c r="W20" s="101">
        <v>20</v>
      </c>
      <c r="X20" s="102">
        <v>20</v>
      </c>
      <c r="Y20" s="103">
        <f t="shared" si="0"/>
        <v>240</v>
      </c>
      <c r="Z20" s="25">
        <f t="shared" si="1"/>
        <v>720</v>
      </c>
      <c r="AA20" s="26"/>
      <c r="AB20" s="27"/>
    </row>
    <row r="21" spans="1:28" s="85" customFormat="1" ht="27" customHeight="1" x14ac:dyDescent="0.15">
      <c r="A21" s="214"/>
      <c r="B21" s="216"/>
      <c r="C21" s="223"/>
      <c r="D21" s="14">
        <v>7</v>
      </c>
      <c r="E21" s="39" t="s">
        <v>15</v>
      </c>
      <c r="F21" s="193"/>
      <c r="G21" s="42" t="s">
        <v>45</v>
      </c>
      <c r="H21" s="40" t="s">
        <v>105</v>
      </c>
      <c r="I21" s="41" t="s">
        <v>125</v>
      </c>
      <c r="J21" s="41" t="s">
        <v>125</v>
      </c>
      <c r="K21" s="40" t="s">
        <v>114</v>
      </c>
      <c r="L21" s="24">
        <v>3</v>
      </c>
      <c r="M21" s="101">
        <v>20</v>
      </c>
      <c r="N21" s="101">
        <v>20</v>
      </c>
      <c r="O21" s="101">
        <v>20</v>
      </c>
      <c r="P21" s="101">
        <v>20</v>
      </c>
      <c r="Q21" s="101">
        <v>20</v>
      </c>
      <c r="R21" s="101">
        <v>20</v>
      </c>
      <c r="S21" s="101">
        <v>20</v>
      </c>
      <c r="T21" s="101">
        <v>20</v>
      </c>
      <c r="U21" s="101">
        <v>20</v>
      </c>
      <c r="V21" s="101">
        <v>20</v>
      </c>
      <c r="W21" s="101">
        <v>20</v>
      </c>
      <c r="X21" s="102">
        <v>20</v>
      </c>
      <c r="Y21" s="103">
        <f t="shared" si="0"/>
        <v>240</v>
      </c>
      <c r="Z21" s="25">
        <f t="shared" si="1"/>
        <v>720</v>
      </c>
      <c r="AA21" s="26"/>
      <c r="AB21" s="27"/>
    </row>
    <row r="22" spans="1:28" s="85" customFormat="1" ht="27" customHeight="1" x14ac:dyDescent="0.15">
      <c r="A22" s="214"/>
      <c r="B22" s="216"/>
      <c r="C22" s="223"/>
      <c r="D22" s="14">
        <v>8</v>
      </c>
      <c r="E22" s="39" t="s">
        <v>15</v>
      </c>
      <c r="F22" s="193"/>
      <c r="G22" s="42" t="s">
        <v>156</v>
      </c>
      <c r="H22" s="40" t="s">
        <v>105</v>
      </c>
      <c r="I22" s="41" t="s">
        <v>125</v>
      </c>
      <c r="J22" s="41" t="s">
        <v>125</v>
      </c>
      <c r="K22" s="40" t="s">
        <v>114</v>
      </c>
      <c r="L22" s="24">
        <v>0.5</v>
      </c>
      <c r="M22" s="101">
        <v>20</v>
      </c>
      <c r="N22" s="101">
        <v>20</v>
      </c>
      <c r="O22" s="101">
        <v>20</v>
      </c>
      <c r="P22" s="101">
        <v>20</v>
      </c>
      <c r="Q22" s="101">
        <v>20</v>
      </c>
      <c r="R22" s="101">
        <v>20</v>
      </c>
      <c r="S22" s="101">
        <v>20</v>
      </c>
      <c r="T22" s="101">
        <v>20</v>
      </c>
      <c r="U22" s="101">
        <v>20</v>
      </c>
      <c r="V22" s="101">
        <v>20</v>
      </c>
      <c r="W22" s="101">
        <v>20</v>
      </c>
      <c r="X22" s="102">
        <v>20</v>
      </c>
      <c r="Y22" s="103">
        <f t="shared" si="0"/>
        <v>240</v>
      </c>
      <c r="Z22" s="25">
        <f t="shared" si="1"/>
        <v>120</v>
      </c>
      <c r="AA22" s="26"/>
      <c r="AB22" s="27"/>
    </row>
    <row r="23" spans="1:28" s="85" customFormat="1" ht="27" customHeight="1" x14ac:dyDescent="0.15">
      <c r="A23" s="214"/>
      <c r="B23" s="216"/>
      <c r="C23" s="223"/>
      <c r="D23" s="14">
        <v>9</v>
      </c>
      <c r="E23" s="39" t="s">
        <v>15</v>
      </c>
      <c r="F23" s="193"/>
      <c r="G23" s="42" t="s">
        <v>75</v>
      </c>
      <c r="H23" s="40" t="s">
        <v>105</v>
      </c>
      <c r="I23" s="41" t="s">
        <v>125</v>
      </c>
      <c r="J23" s="41" t="s">
        <v>125</v>
      </c>
      <c r="K23" s="40" t="s">
        <v>114</v>
      </c>
      <c r="L23" s="24">
        <v>3</v>
      </c>
      <c r="M23" s="101">
        <v>20</v>
      </c>
      <c r="N23" s="101">
        <v>20</v>
      </c>
      <c r="O23" s="101">
        <v>20</v>
      </c>
      <c r="P23" s="101">
        <v>20</v>
      </c>
      <c r="Q23" s="101">
        <v>20</v>
      </c>
      <c r="R23" s="101">
        <v>20</v>
      </c>
      <c r="S23" s="101">
        <v>20</v>
      </c>
      <c r="T23" s="101">
        <v>20</v>
      </c>
      <c r="U23" s="101">
        <v>20</v>
      </c>
      <c r="V23" s="101">
        <v>20</v>
      </c>
      <c r="W23" s="101">
        <v>20</v>
      </c>
      <c r="X23" s="102">
        <v>20</v>
      </c>
      <c r="Y23" s="103">
        <f t="shared" si="0"/>
        <v>240</v>
      </c>
      <c r="Z23" s="25">
        <f t="shared" si="1"/>
        <v>720</v>
      </c>
      <c r="AA23" s="26"/>
      <c r="AB23" s="27"/>
    </row>
    <row r="24" spans="1:28" s="85" customFormat="1" ht="27" customHeight="1" x14ac:dyDescent="0.15">
      <c r="A24" s="214"/>
      <c r="B24" s="216"/>
      <c r="C24" s="223"/>
      <c r="D24" s="14">
        <v>10</v>
      </c>
      <c r="E24" s="39" t="s">
        <v>15</v>
      </c>
      <c r="F24" s="193"/>
      <c r="G24" s="42" t="s">
        <v>76</v>
      </c>
      <c r="H24" s="40" t="s">
        <v>105</v>
      </c>
      <c r="I24" s="41" t="s">
        <v>125</v>
      </c>
      <c r="J24" s="41" t="s">
        <v>125</v>
      </c>
      <c r="K24" s="40" t="s">
        <v>114</v>
      </c>
      <c r="L24" s="24">
        <v>1.5</v>
      </c>
      <c r="M24" s="101">
        <v>20</v>
      </c>
      <c r="N24" s="101">
        <v>20</v>
      </c>
      <c r="O24" s="101">
        <v>20</v>
      </c>
      <c r="P24" s="101">
        <v>20</v>
      </c>
      <c r="Q24" s="101">
        <v>20</v>
      </c>
      <c r="R24" s="101">
        <v>20</v>
      </c>
      <c r="S24" s="101">
        <v>20</v>
      </c>
      <c r="T24" s="101">
        <v>20</v>
      </c>
      <c r="U24" s="101">
        <v>20</v>
      </c>
      <c r="V24" s="101">
        <v>20</v>
      </c>
      <c r="W24" s="101">
        <v>20</v>
      </c>
      <c r="X24" s="102">
        <v>20</v>
      </c>
      <c r="Y24" s="103">
        <f t="shared" si="0"/>
        <v>240</v>
      </c>
      <c r="Z24" s="25">
        <f t="shared" si="1"/>
        <v>360</v>
      </c>
      <c r="AA24" s="26"/>
      <c r="AB24" s="27"/>
    </row>
    <row r="25" spans="1:28" s="85" customFormat="1" ht="27" customHeight="1" x14ac:dyDescent="0.15">
      <c r="A25" s="214"/>
      <c r="B25" s="216"/>
      <c r="C25" s="223"/>
      <c r="D25" s="14">
        <v>11</v>
      </c>
      <c r="E25" s="39" t="s">
        <v>15</v>
      </c>
      <c r="F25" s="193"/>
      <c r="G25" s="73" t="s">
        <v>235</v>
      </c>
      <c r="H25" s="40" t="s">
        <v>105</v>
      </c>
      <c r="I25" s="41" t="s">
        <v>125</v>
      </c>
      <c r="J25" s="41" t="s">
        <v>125</v>
      </c>
      <c r="K25" s="40" t="s">
        <v>114</v>
      </c>
      <c r="L25" s="24">
        <v>1</v>
      </c>
      <c r="M25" s="101">
        <v>20</v>
      </c>
      <c r="N25" s="101">
        <v>20</v>
      </c>
      <c r="O25" s="101">
        <v>20</v>
      </c>
      <c r="P25" s="101">
        <v>20</v>
      </c>
      <c r="Q25" s="101">
        <v>20</v>
      </c>
      <c r="R25" s="101">
        <v>20</v>
      </c>
      <c r="S25" s="101">
        <v>20</v>
      </c>
      <c r="T25" s="101">
        <v>20</v>
      </c>
      <c r="U25" s="101">
        <v>20</v>
      </c>
      <c r="V25" s="101">
        <v>20</v>
      </c>
      <c r="W25" s="101">
        <v>20</v>
      </c>
      <c r="X25" s="102">
        <v>20</v>
      </c>
      <c r="Y25" s="103">
        <f t="shared" si="0"/>
        <v>240</v>
      </c>
      <c r="Z25" s="25">
        <f t="shared" si="1"/>
        <v>240</v>
      </c>
      <c r="AA25" s="26"/>
      <c r="AB25" s="27"/>
    </row>
    <row r="26" spans="1:28" s="85" customFormat="1" ht="27" customHeight="1" x14ac:dyDescent="0.15">
      <c r="A26" s="214"/>
      <c r="B26" s="216"/>
      <c r="C26" s="223"/>
      <c r="D26" s="14">
        <v>12</v>
      </c>
      <c r="E26" s="39" t="s">
        <v>15</v>
      </c>
      <c r="F26" s="193"/>
      <c r="G26" s="73" t="s">
        <v>241</v>
      </c>
      <c r="H26" s="40" t="s">
        <v>105</v>
      </c>
      <c r="I26" s="41" t="s">
        <v>125</v>
      </c>
      <c r="J26" s="41" t="s">
        <v>125</v>
      </c>
      <c r="K26" s="40" t="s">
        <v>114</v>
      </c>
      <c r="L26" s="24">
        <v>5</v>
      </c>
      <c r="M26" s="101">
        <v>20</v>
      </c>
      <c r="N26" s="101">
        <v>20</v>
      </c>
      <c r="O26" s="101">
        <v>20</v>
      </c>
      <c r="P26" s="101">
        <v>20</v>
      </c>
      <c r="Q26" s="101">
        <v>20</v>
      </c>
      <c r="R26" s="101">
        <v>20</v>
      </c>
      <c r="S26" s="101">
        <v>20</v>
      </c>
      <c r="T26" s="101">
        <v>20</v>
      </c>
      <c r="U26" s="101">
        <v>20</v>
      </c>
      <c r="V26" s="101">
        <v>20</v>
      </c>
      <c r="W26" s="101">
        <v>20</v>
      </c>
      <c r="X26" s="102">
        <v>20</v>
      </c>
      <c r="Y26" s="103">
        <f t="shared" si="0"/>
        <v>240</v>
      </c>
      <c r="Z26" s="25">
        <f t="shared" si="1"/>
        <v>1200</v>
      </c>
      <c r="AA26" s="26"/>
      <c r="AB26" s="27"/>
    </row>
    <row r="27" spans="1:28" s="85" customFormat="1" ht="27" customHeight="1" x14ac:dyDescent="0.15">
      <c r="A27" s="214"/>
      <c r="B27" s="216"/>
      <c r="C27" s="224"/>
      <c r="D27" s="14">
        <v>13</v>
      </c>
      <c r="E27" s="39" t="s">
        <v>15</v>
      </c>
      <c r="F27" s="194"/>
      <c r="G27" s="42" t="s">
        <v>221</v>
      </c>
      <c r="H27" s="40" t="s">
        <v>105</v>
      </c>
      <c r="I27" s="41" t="s">
        <v>125</v>
      </c>
      <c r="J27" s="41" t="s">
        <v>125</v>
      </c>
      <c r="K27" s="40" t="s">
        <v>114</v>
      </c>
      <c r="L27" s="24">
        <v>1</v>
      </c>
      <c r="M27" s="101">
        <v>20</v>
      </c>
      <c r="N27" s="101">
        <v>20</v>
      </c>
      <c r="O27" s="101">
        <v>20</v>
      </c>
      <c r="P27" s="101">
        <v>20</v>
      </c>
      <c r="Q27" s="101">
        <v>20</v>
      </c>
      <c r="R27" s="101">
        <v>20</v>
      </c>
      <c r="S27" s="101">
        <v>20</v>
      </c>
      <c r="T27" s="101">
        <v>20</v>
      </c>
      <c r="U27" s="101">
        <v>20</v>
      </c>
      <c r="V27" s="101">
        <v>20</v>
      </c>
      <c r="W27" s="101">
        <v>20</v>
      </c>
      <c r="X27" s="102">
        <v>20</v>
      </c>
      <c r="Y27" s="103">
        <f t="shared" si="0"/>
        <v>240</v>
      </c>
      <c r="Z27" s="25">
        <f t="shared" si="1"/>
        <v>240</v>
      </c>
      <c r="AA27" s="26"/>
      <c r="AB27" s="27"/>
    </row>
    <row r="28" spans="1:28" ht="27" customHeight="1" x14ac:dyDescent="0.15">
      <c r="A28" s="214"/>
      <c r="B28" s="216"/>
      <c r="C28" s="195">
        <v>3</v>
      </c>
      <c r="D28" s="14">
        <v>1</v>
      </c>
      <c r="E28" s="39" t="s">
        <v>15</v>
      </c>
      <c r="F28" s="200" t="s">
        <v>303</v>
      </c>
      <c r="G28" s="42" t="s">
        <v>225</v>
      </c>
      <c r="H28" s="40" t="s">
        <v>105</v>
      </c>
      <c r="I28" s="41" t="s">
        <v>125</v>
      </c>
      <c r="J28" s="41" t="s">
        <v>125</v>
      </c>
      <c r="K28" s="40" t="s">
        <v>111</v>
      </c>
      <c r="L28" s="24">
        <v>0.1</v>
      </c>
      <c r="M28" s="30">
        <v>5776</v>
      </c>
      <c r="N28" s="30">
        <v>5362.4</v>
      </c>
      <c r="O28" s="30">
        <v>5619</v>
      </c>
      <c r="P28" s="30">
        <v>5817.8</v>
      </c>
      <c r="Q28" s="30">
        <v>5515.8</v>
      </c>
      <c r="R28" s="30">
        <v>5350.8</v>
      </c>
      <c r="S28" s="30">
        <v>5866.4</v>
      </c>
      <c r="T28" s="30">
        <v>5202.6000000000004</v>
      </c>
      <c r="U28" s="30">
        <v>5535.8</v>
      </c>
      <c r="V28" s="30">
        <v>5478.6</v>
      </c>
      <c r="W28" s="30">
        <v>5160.2</v>
      </c>
      <c r="X28" s="31">
        <v>6901</v>
      </c>
      <c r="Y28" s="28">
        <f>SUM(M28:X28)</f>
        <v>67586.399999999994</v>
      </c>
      <c r="Z28" s="25">
        <f t="shared" si="1"/>
        <v>6759</v>
      </c>
      <c r="AA28" s="26"/>
      <c r="AB28" s="27"/>
    </row>
    <row r="29" spans="1:28" s="85" customFormat="1" ht="27" customHeight="1" x14ac:dyDescent="0.15">
      <c r="A29" s="214"/>
      <c r="B29" s="216"/>
      <c r="C29" s="196"/>
      <c r="D29" s="14">
        <v>2</v>
      </c>
      <c r="E29" s="39" t="s">
        <v>15</v>
      </c>
      <c r="F29" s="201"/>
      <c r="G29" s="163" t="s">
        <v>315</v>
      </c>
      <c r="H29" s="40" t="s">
        <v>105</v>
      </c>
      <c r="I29" s="41" t="s">
        <v>125</v>
      </c>
      <c r="J29" s="41" t="s">
        <v>125</v>
      </c>
      <c r="K29" s="40" t="s">
        <v>111</v>
      </c>
      <c r="L29" s="24">
        <v>0.5</v>
      </c>
      <c r="M29" s="30">
        <v>2508</v>
      </c>
      <c r="N29" s="30">
        <v>2175</v>
      </c>
      <c r="O29" s="30">
        <v>2246</v>
      </c>
      <c r="P29" s="30">
        <v>2235</v>
      </c>
      <c r="Q29" s="30">
        <v>1857</v>
      </c>
      <c r="R29" s="30">
        <v>2099</v>
      </c>
      <c r="S29" s="30">
        <v>2138</v>
      </c>
      <c r="T29" s="30">
        <v>1792</v>
      </c>
      <c r="U29" s="30">
        <v>1870</v>
      </c>
      <c r="V29" s="30">
        <v>2019</v>
      </c>
      <c r="W29" s="30">
        <v>2200</v>
      </c>
      <c r="X29" s="31">
        <v>3552</v>
      </c>
      <c r="Y29" s="28">
        <f t="shared" ref="Y29" si="4">SUM(M29:X29)</f>
        <v>26691</v>
      </c>
      <c r="Z29" s="25">
        <f t="shared" ref="Z29" si="5">ROUND(L29*Y29,0)</f>
        <v>13346</v>
      </c>
      <c r="AA29" s="26"/>
      <c r="AB29" s="116" t="s">
        <v>316</v>
      </c>
    </row>
    <row r="30" spans="1:28" s="85" customFormat="1" ht="27" customHeight="1" x14ac:dyDescent="0.15">
      <c r="A30" s="214"/>
      <c r="B30" s="216"/>
      <c r="C30" s="196"/>
      <c r="D30" s="14">
        <v>4</v>
      </c>
      <c r="E30" s="39" t="s">
        <v>15</v>
      </c>
      <c r="F30" s="201"/>
      <c r="G30" s="42" t="s">
        <v>304</v>
      </c>
      <c r="H30" s="40" t="s">
        <v>105</v>
      </c>
      <c r="I30" s="41" t="s">
        <v>125</v>
      </c>
      <c r="J30" s="41" t="s">
        <v>125</v>
      </c>
      <c r="K30" s="40"/>
      <c r="L30" s="24"/>
      <c r="M30" s="30"/>
      <c r="N30" s="30"/>
      <c r="O30" s="30"/>
      <c r="P30" s="30"/>
      <c r="Q30" s="30"/>
      <c r="R30" s="30"/>
      <c r="S30" s="30"/>
      <c r="T30" s="30"/>
      <c r="U30" s="30"/>
      <c r="V30" s="30"/>
      <c r="W30" s="30"/>
      <c r="X30" s="31"/>
      <c r="Y30" s="28"/>
      <c r="Z30" s="25"/>
      <c r="AA30" s="26"/>
      <c r="AB30" s="116"/>
    </row>
    <row r="31" spans="1:28" s="85" customFormat="1" ht="27" customHeight="1" x14ac:dyDescent="0.15">
      <c r="A31" s="214"/>
      <c r="B31" s="216"/>
      <c r="C31" s="223"/>
      <c r="D31" s="14">
        <v>3</v>
      </c>
      <c r="E31" s="39" t="s">
        <v>15</v>
      </c>
      <c r="F31" s="198" t="s">
        <v>302</v>
      </c>
      <c r="G31" s="42" t="s">
        <v>263</v>
      </c>
      <c r="H31" s="40" t="s">
        <v>105</v>
      </c>
      <c r="I31" s="41" t="s">
        <v>125</v>
      </c>
      <c r="J31" s="41" t="s">
        <v>125</v>
      </c>
      <c r="K31" s="40" t="s">
        <v>112</v>
      </c>
      <c r="L31" s="24">
        <v>5</v>
      </c>
      <c r="M31" s="101">
        <v>8</v>
      </c>
      <c r="N31" s="101">
        <v>8</v>
      </c>
      <c r="O31" s="101">
        <v>8</v>
      </c>
      <c r="P31" s="101">
        <v>8</v>
      </c>
      <c r="Q31" s="101">
        <v>8</v>
      </c>
      <c r="R31" s="101">
        <v>8</v>
      </c>
      <c r="S31" s="101">
        <v>8</v>
      </c>
      <c r="T31" s="101">
        <v>8</v>
      </c>
      <c r="U31" s="101">
        <v>8</v>
      </c>
      <c r="V31" s="101">
        <v>8</v>
      </c>
      <c r="W31" s="101">
        <v>8</v>
      </c>
      <c r="X31" s="102">
        <v>8</v>
      </c>
      <c r="Y31" s="103">
        <f t="shared" ref="Y31:Y96" si="6">SUM(M31:X31)</f>
        <v>96</v>
      </c>
      <c r="Z31" s="25">
        <f t="shared" si="1"/>
        <v>480</v>
      </c>
      <c r="AA31" s="26"/>
      <c r="AB31" s="27"/>
    </row>
    <row r="32" spans="1:28" s="85" customFormat="1" ht="27" customHeight="1" x14ac:dyDescent="0.15">
      <c r="A32" s="214"/>
      <c r="B32" s="216"/>
      <c r="C32" s="223"/>
      <c r="D32" s="14">
        <v>4</v>
      </c>
      <c r="E32" s="39" t="s">
        <v>15</v>
      </c>
      <c r="F32" s="198"/>
      <c r="G32" s="73" t="s">
        <v>242</v>
      </c>
      <c r="H32" s="40" t="s">
        <v>105</v>
      </c>
      <c r="I32" s="41"/>
      <c r="J32" s="41"/>
      <c r="K32" s="40" t="s">
        <v>112</v>
      </c>
      <c r="L32" s="24">
        <v>60</v>
      </c>
      <c r="M32" s="101">
        <v>0</v>
      </c>
      <c r="N32" s="101">
        <v>0</v>
      </c>
      <c r="O32" s="101">
        <v>1</v>
      </c>
      <c r="P32" s="101">
        <v>0</v>
      </c>
      <c r="Q32" s="101">
        <v>0</v>
      </c>
      <c r="R32" s="101">
        <v>1</v>
      </c>
      <c r="S32" s="101">
        <v>0</v>
      </c>
      <c r="T32" s="101">
        <v>0</v>
      </c>
      <c r="U32" s="101">
        <v>1</v>
      </c>
      <c r="V32" s="101">
        <v>0</v>
      </c>
      <c r="W32" s="101">
        <v>0</v>
      </c>
      <c r="X32" s="102">
        <v>1</v>
      </c>
      <c r="Y32" s="103">
        <f t="shared" si="6"/>
        <v>4</v>
      </c>
      <c r="Z32" s="25">
        <f t="shared" si="1"/>
        <v>240</v>
      </c>
      <c r="AA32" s="26"/>
      <c r="AB32" s="27"/>
    </row>
    <row r="33" spans="1:28" s="85" customFormat="1" ht="27" customHeight="1" x14ac:dyDescent="0.15">
      <c r="A33" s="214"/>
      <c r="B33" s="216"/>
      <c r="C33" s="224"/>
      <c r="D33" s="14">
        <v>5</v>
      </c>
      <c r="E33" s="39" t="s">
        <v>15</v>
      </c>
      <c r="F33" s="199"/>
      <c r="G33" s="117" t="s">
        <v>248</v>
      </c>
      <c r="H33" s="40" t="s">
        <v>105</v>
      </c>
      <c r="I33" s="41" t="s">
        <v>125</v>
      </c>
      <c r="J33" s="41" t="s">
        <v>125</v>
      </c>
      <c r="K33" s="40" t="s">
        <v>112</v>
      </c>
      <c r="L33" s="24">
        <v>20</v>
      </c>
      <c r="M33" s="101">
        <v>20</v>
      </c>
      <c r="N33" s="101">
        <v>20</v>
      </c>
      <c r="O33" s="101">
        <v>20</v>
      </c>
      <c r="P33" s="101">
        <v>20</v>
      </c>
      <c r="Q33" s="101">
        <v>20</v>
      </c>
      <c r="R33" s="101">
        <v>20</v>
      </c>
      <c r="S33" s="101">
        <v>20</v>
      </c>
      <c r="T33" s="101">
        <v>20</v>
      </c>
      <c r="U33" s="101">
        <v>20</v>
      </c>
      <c r="V33" s="101">
        <v>20</v>
      </c>
      <c r="W33" s="101">
        <v>20</v>
      </c>
      <c r="X33" s="102">
        <v>20</v>
      </c>
      <c r="Y33" s="103">
        <f>SUM(M33:X33)</f>
        <v>240</v>
      </c>
      <c r="Z33" s="25">
        <f>ROUND(L33*Y33,0)</f>
        <v>4800</v>
      </c>
      <c r="AA33" s="26"/>
      <c r="AB33" s="27"/>
    </row>
    <row r="34" spans="1:28" s="85" customFormat="1" ht="27" customHeight="1" x14ac:dyDescent="0.15">
      <c r="A34" s="214"/>
      <c r="B34" s="216"/>
      <c r="C34" s="225">
        <v>4</v>
      </c>
      <c r="D34" s="14">
        <v>1</v>
      </c>
      <c r="E34" s="52" t="s">
        <v>15</v>
      </c>
      <c r="F34" s="177" t="s">
        <v>146</v>
      </c>
      <c r="G34" s="42" t="s">
        <v>81</v>
      </c>
      <c r="H34" s="42" t="s">
        <v>105</v>
      </c>
      <c r="I34" s="43" t="s">
        <v>125</v>
      </c>
      <c r="J34" s="43" t="s">
        <v>125</v>
      </c>
      <c r="K34" s="42" t="s">
        <v>111</v>
      </c>
      <c r="L34" s="24">
        <v>0.5</v>
      </c>
      <c r="M34" s="30">
        <v>1112</v>
      </c>
      <c r="N34" s="30">
        <v>1138</v>
      </c>
      <c r="O34" s="30">
        <v>973</v>
      </c>
      <c r="P34" s="30">
        <v>1088</v>
      </c>
      <c r="Q34" s="30">
        <v>1003</v>
      </c>
      <c r="R34" s="30">
        <v>948</v>
      </c>
      <c r="S34" s="30">
        <v>1082</v>
      </c>
      <c r="T34" s="30">
        <v>802</v>
      </c>
      <c r="U34" s="30">
        <v>883</v>
      </c>
      <c r="V34" s="30">
        <v>1018</v>
      </c>
      <c r="W34" s="30">
        <v>970</v>
      </c>
      <c r="X34" s="31">
        <v>1061</v>
      </c>
      <c r="Y34" s="28">
        <f>SUM(M34:X34)</f>
        <v>12078</v>
      </c>
      <c r="Z34" s="25">
        <f>ROUND(L34*Y34,0)</f>
        <v>6039</v>
      </c>
      <c r="AA34" s="26"/>
      <c r="AB34" s="27"/>
    </row>
    <row r="35" spans="1:28" s="85" customFormat="1" ht="27" customHeight="1" x14ac:dyDescent="0.15">
      <c r="A35" s="214"/>
      <c r="B35" s="216"/>
      <c r="C35" s="223"/>
      <c r="D35" s="14">
        <v>2</v>
      </c>
      <c r="E35" s="52" t="s">
        <v>15</v>
      </c>
      <c r="F35" s="177"/>
      <c r="G35" s="42" t="s">
        <v>16</v>
      </c>
      <c r="H35" s="40" t="s">
        <v>105</v>
      </c>
      <c r="I35" s="43" t="s">
        <v>125</v>
      </c>
      <c r="J35" s="43" t="s">
        <v>125</v>
      </c>
      <c r="K35" s="40" t="s">
        <v>111</v>
      </c>
      <c r="L35" s="24">
        <v>3</v>
      </c>
      <c r="M35" s="30">
        <f t="shared" ref="M35:X35" si="7">M34</f>
        <v>1112</v>
      </c>
      <c r="N35" s="30">
        <f t="shared" si="7"/>
        <v>1138</v>
      </c>
      <c r="O35" s="30">
        <f t="shared" si="7"/>
        <v>973</v>
      </c>
      <c r="P35" s="30">
        <f t="shared" si="7"/>
        <v>1088</v>
      </c>
      <c r="Q35" s="30">
        <f t="shared" si="7"/>
        <v>1003</v>
      </c>
      <c r="R35" s="30">
        <f t="shared" si="7"/>
        <v>948</v>
      </c>
      <c r="S35" s="30">
        <f t="shared" si="7"/>
        <v>1082</v>
      </c>
      <c r="T35" s="30">
        <f t="shared" si="7"/>
        <v>802</v>
      </c>
      <c r="U35" s="30">
        <f t="shared" si="7"/>
        <v>883</v>
      </c>
      <c r="V35" s="30">
        <f t="shared" si="7"/>
        <v>1018</v>
      </c>
      <c r="W35" s="30">
        <f t="shared" si="7"/>
        <v>970</v>
      </c>
      <c r="X35" s="31">
        <f t="shared" si="7"/>
        <v>1061</v>
      </c>
      <c r="Y35" s="28">
        <f t="shared" si="6"/>
        <v>12078</v>
      </c>
      <c r="Z35" s="25">
        <f t="shared" ref="Z35:Z41" si="8">ROUND(L35*Y35,0)</f>
        <v>36234</v>
      </c>
      <c r="AA35" s="26"/>
      <c r="AB35" s="27"/>
    </row>
    <row r="36" spans="1:28" s="85" customFormat="1" ht="27" customHeight="1" x14ac:dyDescent="0.15">
      <c r="A36" s="214"/>
      <c r="B36" s="216"/>
      <c r="C36" s="223"/>
      <c r="D36" s="14">
        <v>3</v>
      </c>
      <c r="E36" s="52" t="s">
        <v>15</v>
      </c>
      <c r="F36" s="177"/>
      <c r="G36" s="42" t="s">
        <v>17</v>
      </c>
      <c r="H36" s="40" t="s">
        <v>105</v>
      </c>
      <c r="I36" s="43" t="s">
        <v>125</v>
      </c>
      <c r="J36" s="43" t="s">
        <v>125</v>
      </c>
      <c r="K36" s="40" t="s">
        <v>111</v>
      </c>
      <c r="L36" s="24">
        <v>0.5</v>
      </c>
      <c r="M36" s="30">
        <f t="shared" ref="M36:X36" si="9">M34</f>
        <v>1112</v>
      </c>
      <c r="N36" s="30">
        <f t="shared" si="9"/>
        <v>1138</v>
      </c>
      <c r="O36" s="30">
        <f t="shared" si="9"/>
        <v>973</v>
      </c>
      <c r="P36" s="30">
        <f t="shared" si="9"/>
        <v>1088</v>
      </c>
      <c r="Q36" s="30">
        <f t="shared" si="9"/>
        <v>1003</v>
      </c>
      <c r="R36" s="30">
        <f t="shared" si="9"/>
        <v>948</v>
      </c>
      <c r="S36" s="30">
        <f t="shared" si="9"/>
        <v>1082</v>
      </c>
      <c r="T36" s="30">
        <f t="shared" si="9"/>
        <v>802</v>
      </c>
      <c r="U36" s="30">
        <f t="shared" si="9"/>
        <v>883</v>
      </c>
      <c r="V36" s="30">
        <f t="shared" si="9"/>
        <v>1018</v>
      </c>
      <c r="W36" s="30">
        <f t="shared" si="9"/>
        <v>970</v>
      </c>
      <c r="X36" s="31">
        <f t="shared" si="9"/>
        <v>1061</v>
      </c>
      <c r="Y36" s="28">
        <f t="shared" si="6"/>
        <v>12078</v>
      </c>
      <c r="Z36" s="25">
        <f t="shared" si="8"/>
        <v>6039</v>
      </c>
      <c r="AA36" s="26"/>
      <c r="AB36" s="27"/>
    </row>
    <row r="37" spans="1:28" s="85" customFormat="1" ht="27" customHeight="1" x14ac:dyDescent="0.15">
      <c r="A37" s="214"/>
      <c r="B37" s="216"/>
      <c r="C37" s="223"/>
      <c r="D37" s="14">
        <v>4</v>
      </c>
      <c r="E37" s="52" t="s">
        <v>15</v>
      </c>
      <c r="F37" s="177"/>
      <c r="G37" s="42" t="s">
        <v>18</v>
      </c>
      <c r="H37" s="40" t="s">
        <v>105</v>
      </c>
      <c r="I37" s="43" t="s">
        <v>125</v>
      </c>
      <c r="J37" s="43" t="s">
        <v>125</v>
      </c>
      <c r="K37" s="40" t="s">
        <v>111</v>
      </c>
      <c r="L37" s="24">
        <v>1</v>
      </c>
      <c r="M37" s="30">
        <v>2636</v>
      </c>
      <c r="N37" s="30">
        <v>2551</v>
      </c>
      <c r="O37" s="30">
        <v>2164</v>
      </c>
      <c r="P37" s="30">
        <v>2390</v>
      </c>
      <c r="Q37" s="30">
        <v>2261</v>
      </c>
      <c r="R37" s="30">
        <v>2264</v>
      </c>
      <c r="S37" s="30">
        <v>2569</v>
      </c>
      <c r="T37" s="30">
        <v>1966</v>
      </c>
      <c r="U37" s="30">
        <v>2145</v>
      </c>
      <c r="V37" s="30">
        <v>2447</v>
      </c>
      <c r="W37" s="30">
        <v>2395</v>
      </c>
      <c r="X37" s="31">
        <v>2456</v>
      </c>
      <c r="Y37" s="28">
        <f t="shared" si="6"/>
        <v>28244</v>
      </c>
      <c r="Z37" s="25">
        <f t="shared" si="8"/>
        <v>28244</v>
      </c>
      <c r="AA37" s="26"/>
      <c r="AB37" s="27" t="s">
        <v>269</v>
      </c>
    </row>
    <row r="38" spans="1:28" s="85" customFormat="1" ht="27" customHeight="1" x14ac:dyDescent="0.15">
      <c r="A38" s="214"/>
      <c r="B38" s="216"/>
      <c r="C38" s="223"/>
      <c r="D38" s="14"/>
      <c r="E38" s="52"/>
      <c r="F38" s="177"/>
      <c r="G38" s="42" t="s">
        <v>266</v>
      </c>
      <c r="H38" s="40" t="s">
        <v>105</v>
      </c>
      <c r="I38" s="43" t="s">
        <v>125</v>
      </c>
      <c r="J38" s="43" t="s">
        <v>125</v>
      </c>
      <c r="K38" s="40" t="s">
        <v>111</v>
      </c>
      <c r="L38" s="24">
        <v>2</v>
      </c>
      <c r="M38" s="30">
        <v>337</v>
      </c>
      <c r="N38" s="30">
        <v>293</v>
      </c>
      <c r="O38" s="30">
        <v>265</v>
      </c>
      <c r="P38" s="30">
        <v>326</v>
      </c>
      <c r="Q38" s="30">
        <v>222</v>
      </c>
      <c r="R38" s="30">
        <v>268</v>
      </c>
      <c r="S38" s="30">
        <v>343</v>
      </c>
      <c r="T38" s="30">
        <v>256</v>
      </c>
      <c r="U38" s="30">
        <v>237</v>
      </c>
      <c r="V38" s="30">
        <v>300</v>
      </c>
      <c r="W38" s="30">
        <v>260</v>
      </c>
      <c r="X38" s="30">
        <v>301</v>
      </c>
      <c r="Y38" s="28">
        <f t="shared" si="6"/>
        <v>3408</v>
      </c>
      <c r="Z38" s="25">
        <f t="shared" si="8"/>
        <v>6816</v>
      </c>
      <c r="AA38" s="26"/>
      <c r="AB38" s="27"/>
    </row>
    <row r="39" spans="1:28" s="85" customFormat="1" ht="27" customHeight="1" x14ac:dyDescent="0.15">
      <c r="A39" s="214"/>
      <c r="B39" s="216"/>
      <c r="C39" s="223"/>
      <c r="D39" s="14">
        <v>5</v>
      </c>
      <c r="E39" s="52" t="s">
        <v>15</v>
      </c>
      <c r="F39" s="177"/>
      <c r="G39" s="73" t="s">
        <v>251</v>
      </c>
      <c r="H39" s="40" t="s">
        <v>105</v>
      </c>
      <c r="I39" s="43" t="s">
        <v>125</v>
      </c>
      <c r="J39" s="43" t="s">
        <v>125</v>
      </c>
      <c r="K39" s="40" t="s">
        <v>111</v>
      </c>
      <c r="L39" s="24">
        <v>1</v>
      </c>
      <c r="M39" s="30">
        <f>M37+M38</f>
        <v>2973</v>
      </c>
      <c r="N39" s="30">
        <f t="shared" ref="N39:X39" si="10">N37+N38</f>
        <v>2844</v>
      </c>
      <c r="O39" s="30">
        <f t="shared" si="10"/>
        <v>2429</v>
      </c>
      <c r="P39" s="30">
        <f t="shared" si="10"/>
        <v>2716</v>
      </c>
      <c r="Q39" s="30">
        <f t="shared" si="10"/>
        <v>2483</v>
      </c>
      <c r="R39" s="30">
        <f t="shared" si="10"/>
        <v>2532</v>
      </c>
      <c r="S39" s="30">
        <f t="shared" si="10"/>
        <v>2912</v>
      </c>
      <c r="T39" s="30">
        <f t="shared" si="10"/>
        <v>2222</v>
      </c>
      <c r="U39" s="30">
        <f t="shared" si="10"/>
        <v>2382</v>
      </c>
      <c r="V39" s="30">
        <f t="shared" si="10"/>
        <v>2747</v>
      </c>
      <c r="W39" s="30">
        <f t="shared" si="10"/>
        <v>2655</v>
      </c>
      <c r="X39" s="30">
        <f t="shared" si="10"/>
        <v>2757</v>
      </c>
      <c r="Y39" s="28">
        <f t="shared" si="6"/>
        <v>31652</v>
      </c>
      <c r="Z39" s="25">
        <f t="shared" si="8"/>
        <v>31652</v>
      </c>
      <c r="AA39" s="26"/>
      <c r="AB39" s="118" t="s">
        <v>154</v>
      </c>
    </row>
    <row r="40" spans="1:28" s="85" customFormat="1" ht="27" customHeight="1" x14ac:dyDescent="0.15">
      <c r="A40" s="214"/>
      <c r="B40" s="216"/>
      <c r="C40" s="223"/>
      <c r="D40" s="14">
        <v>6</v>
      </c>
      <c r="E40" s="52" t="s">
        <v>15</v>
      </c>
      <c r="F40" s="177"/>
      <c r="G40" s="119" t="s">
        <v>47</v>
      </c>
      <c r="H40" s="44" t="s">
        <v>106</v>
      </c>
      <c r="I40" s="44"/>
      <c r="J40" s="45"/>
      <c r="K40" s="44"/>
      <c r="L40" s="120">
        <v>1</v>
      </c>
      <c r="M40" s="121">
        <f>M39</f>
        <v>2973</v>
      </c>
      <c r="N40" s="121">
        <f>N39</f>
        <v>2844</v>
      </c>
      <c r="O40" s="121">
        <f t="shared" ref="O40:X40" si="11">O39</f>
        <v>2429</v>
      </c>
      <c r="P40" s="121">
        <f t="shared" si="11"/>
        <v>2716</v>
      </c>
      <c r="Q40" s="121">
        <f t="shared" si="11"/>
        <v>2483</v>
      </c>
      <c r="R40" s="121">
        <f t="shared" si="11"/>
        <v>2532</v>
      </c>
      <c r="S40" s="121">
        <f t="shared" si="11"/>
        <v>2912</v>
      </c>
      <c r="T40" s="121">
        <f t="shared" si="11"/>
        <v>2222</v>
      </c>
      <c r="U40" s="121">
        <f t="shared" si="11"/>
        <v>2382</v>
      </c>
      <c r="V40" s="121">
        <f t="shared" si="11"/>
        <v>2747</v>
      </c>
      <c r="W40" s="121">
        <f t="shared" si="11"/>
        <v>2655</v>
      </c>
      <c r="X40" s="121">
        <f t="shared" si="11"/>
        <v>2757</v>
      </c>
      <c r="Y40" s="122">
        <f>SUM(M40:X40)</f>
        <v>31652</v>
      </c>
      <c r="Z40" s="123"/>
      <c r="AA40" s="112">
        <f t="shared" ref="AA40" si="12">ROUND(L40*Y40,0)</f>
        <v>31652</v>
      </c>
      <c r="AB40" s="118"/>
    </row>
    <row r="41" spans="1:28" ht="27" customHeight="1" x14ac:dyDescent="0.15">
      <c r="A41" s="214"/>
      <c r="B41" s="216"/>
      <c r="C41" s="223"/>
      <c r="D41" s="14">
        <v>7</v>
      </c>
      <c r="E41" s="52" t="s">
        <v>15</v>
      </c>
      <c r="F41" s="177"/>
      <c r="G41" s="42" t="s">
        <v>268</v>
      </c>
      <c r="H41" s="40" t="s">
        <v>105</v>
      </c>
      <c r="I41" s="43" t="s">
        <v>125</v>
      </c>
      <c r="J41" s="43" t="s">
        <v>125</v>
      </c>
      <c r="K41" s="40" t="s">
        <v>111</v>
      </c>
      <c r="L41" s="24">
        <v>30</v>
      </c>
      <c r="M41" s="30">
        <f>ROUND(M39*0.03,0)</f>
        <v>89</v>
      </c>
      <c r="N41" s="30">
        <f t="shared" ref="N41:X41" si="13">ROUND(N39*0.03,0)</f>
        <v>85</v>
      </c>
      <c r="O41" s="30">
        <f t="shared" si="13"/>
        <v>73</v>
      </c>
      <c r="P41" s="30">
        <f t="shared" si="13"/>
        <v>81</v>
      </c>
      <c r="Q41" s="30">
        <f t="shared" si="13"/>
        <v>74</v>
      </c>
      <c r="R41" s="30">
        <f t="shared" si="13"/>
        <v>76</v>
      </c>
      <c r="S41" s="30">
        <f t="shared" si="13"/>
        <v>87</v>
      </c>
      <c r="T41" s="30">
        <f t="shared" si="13"/>
        <v>67</v>
      </c>
      <c r="U41" s="30">
        <f t="shared" si="13"/>
        <v>71</v>
      </c>
      <c r="V41" s="30">
        <f t="shared" si="13"/>
        <v>82</v>
      </c>
      <c r="W41" s="30">
        <f t="shared" si="13"/>
        <v>80</v>
      </c>
      <c r="X41" s="31">
        <f t="shared" si="13"/>
        <v>83</v>
      </c>
      <c r="Y41" s="28">
        <f t="shared" si="6"/>
        <v>948</v>
      </c>
      <c r="Z41" s="25">
        <f t="shared" si="8"/>
        <v>28440</v>
      </c>
      <c r="AA41" s="26"/>
      <c r="AB41" s="27"/>
    </row>
    <row r="42" spans="1:28" ht="27" customHeight="1" x14ac:dyDescent="0.15">
      <c r="A42" s="214"/>
      <c r="B42" s="216"/>
      <c r="C42" s="223"/>
      <c r="D42" s="14">
        <v>8</v>
      </c>
      <c r="E42" s="52" t="s">
        <v>15</v>
      </c>
      <c r="F42" s="177"/>
      <c r="G42" s="119" t="s">
        <v>217</v>
      </c>
      <c r="H42" s="44" t="s">
        <v>106</v>
      </c>
      <c r="I42" s="45"/>
      <c r="J42" s="45"/>
      <c r="K42" s="39"/>
      <c r="L42" s="120">
        <v>5</v>
      </c>
      <c r="M42" s="10">
        <f>M41</f>
        <v>89</v>
      </c>
      <c r="N42" s="10">
        <f t="shared" ref="N42:X42" si="14">N41</f>
        <v>85</v>
      </c>
      <c r="O42" s="10">
        <f t="shared" si="14"/>
        <v>73</v>
      </c>
      <c r="P42" s="10">
        <f t="shared" si="14"/>
        <v>81</v>
      </c>
      <c r="Q42" s="10">
        <f t="shared" si="14"/>
        <v>74</v>
      </c>
      <c r="R42" s="10">
        <f t="shared" si="14"/>
        <v>76</v>
      </c>
      <c r="S42" s="10">
        <f t="shared" si="14"/>
        <v>87</v>
      </c>
      <c r="T42" s="10">
        <f t="shared" si="14"/>
        <v>67</v>
      </c>
      <c r="U42" s="10">
        <f t="shared" si="14"/>
        <v>71</v>
      </c>
      <c r="V42" s="10">
        <f t="shared" si="14"/>
        <v>82</v>
      </c>
      <c r="W42" s="10">
        <f t="shared" si="14"/>
        <v>80</v>
      </c>
      <c r="X42" s="10">
        <f t="shared" si="14"/>
        <v>83</v>
      </c>
      <c r="Y42" s="124">
        <f t="shared" ref="Y42" si="15">SUM(M42:X42)</f>
        <v>948</v>
      </c>
      <c r="Z42" s="18"/>
      <c r="AA42" s="17">
        <f t="shared" ref="AA42" si="16">ROUND(L42*Y42,0)</f>
        <v>4740</v>
      </c>
      <c r="AB42" s="15"/>
    </row>
    <row r="43" spans="1:28" ht="27" customHeight="1" x14ac:dyDescent="0.15">
      <c r="A43" s="214"/>
      <c r="B43" s="216"/>
      <c r="C43" s="223"/>
      <c r="D43" s="14">
        <v>9</v>
      </c>
      <c r="E43" s="52" t="s">
        <v>15</v>
      </c>
      <c r="F43" s="177"/>
      <c r="G43" s="44" t="s">
        <v>46</v>
      </c>
      <c r="H43" s="39" t="s">
        <v>106</v>
      </c>
      <c r="I43" s="45"/>
      <c r="J43" s="45"/>
      <c r="K43" s="39"/>
      <c r="L43" s="120">
        <v>90</v>
      </c>
      <c r="M43" s="10">
        <v>6</v>
      </c>
      <c r="N43" s="10">
        <v>6</v>
      </c>
      <c r="O43" s="10">
        <v>6</v>
      </c>
      <c r="P43" s="10">
        <v>7</v>
      </c>
      <c r="Q43" s="10">
        <v>6</v>
      </c>
      <c r="R43" s="10">
        <v>6</v>
      </c>
      <c r="S43" s="10">
        <v>6</v>
      </c>
      <c r="T43" s="10">
        <v>7</v>
      </c>
      <c r="U43" s="10">
        <v>6</v>
      </c>
      <c r="V43" s="10">
        <v>7</v>
      </c>
      <c r="W43" s="10">
        <v>6</v>
      </c>
      <c r="X43" s="125">
        <v>6</v>
      </c>
      <c r="Y43" s="124">
        <f t="shared" si="6"/>
        <v>75</v>
      </c>
      <c r="Z43" s="18"/>
      <c r="AA43" s="17">
        <f t="shared" ref="AA43" si="17">ROUND(L43*Y43,0)</f>
        <v>6750</v>
      </c>
      <c r="AB43" s="15"/>
    </row>
    <row r="44" spans="1:28" ht="27" customHeight="1" x14ac:dyDescent="0.15">
      <c r="A44" s="214"/>
      <c r="B44" s="216"/>
      <c r="C44" s="223"/>
      <c r="D44" s="226">
        <v>10</v>
      </c>
      <c r="E44" s="52" t="s">
        <v>15</v>
      </c>
      <c r="F44" s="177"/>
      <c r="G44" s="73" t="s">
        <v>48</v>
      </c>
      <c r="H44" s="40" t="s">
        <v>105</v>
      </c>
      <c r="I44" s="43" t="s">
        <v>125</v>
      </c>
      <c r="J44" s="43" t="s">
        <v>125</v>
      </c>
      <c r="K44" s="40" t="s">
        <v>111</v>
      </c>
      <c r="L44" s="24">
        <v>5</v>
      </c>
      <c r="M44" s="30">
        <v>14</v>
      </c>
      <c r="N44" s="30">
        <v>15</v>
      </c>
      <c r="O44" s="30">
        <v>15</v>
      </c>
      <c r="P44" s="30">
        <v>17</v>
      </c>
      <c r="Q44" s="30">
        <v>15</v>
      </c>
      <c r="R44" s="30">
        <v>14</v>
      </c>
      <c r="S44" s="30">
        <v>16</v>
      </c>
      <c r="T44" s="30">
        <v>16</v>
      </c>
      <c r="U44" s="30">
        <v>14</v>
      </c>
      <c r="V44" s="30">
        <v>16</v>
      </c>
      <c r="W44" s="30">
        <v>14</v>
      </c>
      <c r="X44" s="31">
        <v>16</v>
      </c>
      <c r="Y44" s="28">
        <f t="shared" si="6"/>
        <v>182</v>
      </c>
      <c r="Z44" s="25">
        <f t="shared" ref="Z44:Z52" si="18">ROUND(L44*Y44,0)</f>
        <v>910</v>
      </c>
      <c r="AA44" s="26"/>
      <c r="AB44" s="27"/>
    </row>
    <row r="45" spans="1:28" s="85" customFormat="1" ht="27" customHeight="1" x14ac:dyDescent="0.15">
      <c r="A45" s="214"/>
      <c r="B45" s="216"/>
      <c r="C45" s="223"/>
      <c r="D45" s="226">
        <v>11</v>
      </c>
      <c r="E45" s="52" t="s">
        <v>15</v>
      </c>
      <c r="F45" s="177"/>
      <c r="G45" s="42" t="s">
        <v>82</v>
      </c>
      <c r="H45" s="40" t="s">
        <v>105</v>
      </c>
      <c r="I45" s="43" t="s">
        <v>125</v>
      </c>
      <c r="J45" s="43" t="s">
        <v>125</v>
      </c>
      <c r="K45" s="40" t="s">
        <v>111</v>
      </c>
      <c r="L45" s="24">
        <v>1</v>
      </c>
      <c r="M45" s="30">
        <f t="shared" ref="M45:X45" si="19">M34</f>
        <v>1112</v>
      </c>
      <c r="N45" s="30">
        <f t="shared" si="19"/>
        <v>1138</v>
      </c>
      <c r="O45" s="30">
        <f t="shared" si="19"/>
        <v>973</v>
      </c>
      <c r="P45" s="30">
        <f t="shared" si="19"/>
        <v>1088</v>
      </c>
      <c r="Q45" s="30">
        <f t="shared" si="19"/>
        <v>1003</v>
      </c>
      <c r="R45" s="30">
        <f t="shared" si="19"/>
        <v>948</v>
      </c>
      <c r="S45" s="30">
        <f t="shared" si="19"/>
        <v>1082</v>
      </c>
      <c r="T45" s="30">
        <f t="shared" si="19"/>
        <v>802</v>
      </c>
      <c r="U45" s="30">
        <f t="shared" si="19"/>
        <v>883</v>
      </c>
      <c r="V45" s="30">
        <f t="shared" si="19"/>
        <v>1018</v>
      </c>
      <c r="W45" s="30">
        <f t="shared" si="19"/>
        <v>970</v>
      </c>
      <c r="X45" s="31">
        <f t="shared" si="19"/>
        <v>1061</v>
      </c>
      <c r="Y45" s="28">
        <f t="shared" si="6"/>
        <v>12078</v>
      </c>
      <c r="Z45" s="25">
        <f t="shared" si="18"/>
        <v>12078</v>
      </c>
      <c r="AA45" s="26"/>
      <c r="AB45" s="27"/>
    </row>
    <row r="46" spans="1:28" s="85" customFormat="1" ht="27" customHeight="1" x14ac:dyDescent="0.15">
      <c r="A46" s="214"/>
      <c r="B46" s="216"/>
      <c r="C46" s="223"/>
      <c r="D46" s="226">
        <v>12</v>
      </c>
      <c r="E46" s="52" t="s">
        <v>15</v>
      </c>
      <c r="F46" s="177"/>
      <c r="G46" s="42" t="s">
        <v>49</v>
      </c>
      <c r="H46" s="40" t="s">
        <v>105</v>
      </c>
      <c r="I46" s="43" t="s">
        <v>125</v>
      </c>
      <c r="J46" s="43" t="s">
        <v>125</v>
      </c>
      <c r="K46" s="40" t="s">
        <v>111</v>
      </c>
      <c r="L46" s="24">
        <v>0.5</v>
      </c>
      <c r="M46" s="30">
        <f t="shared" ref="M46:X46" si="20">M34</f>
        <v>1112</v>
      </c>
      <c r="N46" s="30">
        <f t="shared" si="20"/>
        <v>1138</v>
      </c>
      <c r="O46" s="30">
        <f t="shared" si="20"/>
        <v>973</v>
      </c>
      <c r="P46" s="30">
        <f t="shared" si="20"/>
        <v>1088</v>
      </c>
      <c r="Q46" s="30">
        <f t="shared" si="20"/>
        <v>1003</v>
      </c>
      <c r="R46" s="30">
        <f t="shared" si="20"/>
        <v>948</v>
      </c>
      <c r="S46" s="30">
        <f t="shared" si="20"/>
        <v>1082</v>
      </c>
      <c r="T46" s="30">
        <f t="shared" si="20"/>
        <v>802</v>
      </c>
      <c r="U46" s="30">
        <f t="shared" si="20"/>
        <v>883</v>
      </c>
      <c r="V46" s="30">
        <f t="shared" si="20"/>
        <v>1018</v>
      </c>
      <c r="W46" s="30">
        <f t="shared" si="20"/>
        <v>970</v>
      </c>
      <c r="X46" s="31">
        <f t="shared" si="20"/>
        <v>1061</v>
      </c>
      <c r="Y46" s="28">
        <f t="shared" si="6"/>
        <v>12078</v>
      </c>
      <c r="Z46" s="25">
        <f t="shared" si="18"/>
        <v>6039</v>
      </c>
      <c r="AA46" s="26"/>
      <c r="AB46" s="27"/>
    </row>
    <row r="47" spans="1:28" s="85" customFormat="1" ht="27" customHeight="1" x14ac:dyDescent="0.15">
      <c r="A47" s="214"/>
      <c r="B47" s="216"/>
      <c r="C47" s="223"/>
      <c r="D47" s="226">
        <v>13</v>
      </c>
      <c r="E47" s="52" t="s">
        <v>15</v>
      </c>
      <c r="F47" s="177"/>
      <c r="G47" s="42" t="s">
        <v>243</v>
      </c>
      <c r="H47" s="40" t="s">
        <v>105</v>
      </c>
      <c r="I47" s="43" t="s">
        <v>125</v>
      </c>
      <c r="J47" s="43" t="s">
        <v>125</v>
      </c>
      <c r="K47" s="40" t="s">
        <v>111</v>
      </c>
      <c r="L47" s="24">
        <v>1</v>
      </c>
      <c r="M47" s="30">
        <f>M34</f>
        <v>1112</v>
      </c>
      <c r="N47" s="30">
        <f t="shared" ref="N47:X47" si="21">N34</f>
        <v>1138</v>
      </c>
      <c r="O47" s="30">
        <f t="shared" si="21"/>
        <v>973</v>
      </c>
      <c r="P47" s="30">
        <f t="shared" si="21"/>
        <v>1088</v>
      </c>
      <c r="Q47" s="30">
        <f t="shared" si="21"/>
        <v>1003</v>
      </c>
      <c r="R47" s="30">
        <f t="shared" si="21"/>
        <v>948</v>
      </c>
      <c r="S47" s="30">
        <f t="shared" si="21"/>
        <v>1082</v>
      </c>
      <c r="T47" s="30">
        <f t="shared" si="21"/>
        <v>802</v>
      </c>
      <c r="U47" s="30">
        <f t="shared" si="21"/>
        <v>883</v>
      </c>
      <c r="V47" s="30">
        <f t="shared" si="21"/>
        <v>1018</v>
      </c>
      <c r="W47" s="30">
        <f t="shared" si="21"/>
        <v>970</v>
      </c>
      <c r="X47" s="30">
        <f t="shared" si="21"/>
        <v>1061</v>
      </c>
      <c r="Y47" s="28">
        <f t="shared" ref="Y47" si="22">SUM(M47:X47)</f>
        <v>12078</v>
      </c>
      <c r="Z47" s="25">
        <f t="shared" ref="Z47" si="23">ROUND(L47*Y47,0)</f>
        <v>12078</v>
      </c>
      <c r="AA47" s="26"/>
      <c r="AB47" s="27"/>
    </row>
    <row r="48" spans="1:28" ht="27" customHeight="1" x14ac:dyDescent="0.15">
      <c r="A48" s="214"/>
      <c r="B48" s="216"/>
      <c r="C48" s="224"/>
      <c r="D48" s="226">
        <v>14</v>
      </c>
      <c r="E48" s="52" t="s">
        <v>15</v>
      </c>
      <c r="F48" s="177"/>
      <c r="G48" s="42" t="s">
        <v>283</v>
      </c>
      <c r="H48" s="40" t="s">
        <v>105</v>
      </c>
      <c r="I48" s="43" t="s">
        <v>125</v>
      </c>
      <c r="J48" s="43" t="s">
        <v>125</v>
      </c>
      <c r="K48" s="40" t="s">
        <v>111</v>
      </c>
      <c r="L48" s="24">
        <v>2</v>
      </c>
      <c r="M48" s="30">
        <v>8</v>
      </c>
      <c r="N48" s="30">
        <v>11</v>
      </c>
      <c r="O48" s="30">
        <v>11</v>
      </c>
      <c r="P48" s="30">
        <v>6</v>
      </c>
      <c r="Q48" s="30">
        <v>4</v>
      </c>
      <c r="R48" s="30">
        <v>5</v>
      </c>
      <c r="S48" s="30">
        <v>7</v>
      </c>
      <c r="T48" s="30">
        <v>6</v>
      </c>
      <c r="U48" s="30">
        <v>7</v>
      </c>
      <c r="V48" s="30">
        <v>7</v>
      </c>
      <c r="W48" s="30">
        <v>10</v>
      </c>
      <c r="X48" s="31">
        <v>13</v>
      </c>
      <c r="Y48" s="28">
        <f t="shared" si="6"/>
        <v>95</v>
      </c>
      <c r="Z48" s="25">
        <f t="shared" si="18"/>
        <v>190</v>
      </c>
      <c r="AA48" s="26"/>
      <c r="AB48" s="27" t="s">
        <v>284</v>
      </c>
    </row>
    <row r="49" spans="1:28" s="84" customFormat="1" ht="27" customHeight="1" x14ac:dyDescent="0.15">
      <c r="A49" s="214"/>
      <c r="B49" s="216"/>
      <c r="C49" s="225">
        <v>5</v>
      </c>
      <c r="D49" s="126">
        <v>1</v>
      </c>
      <c r="E49" s="127" t="s">
        <v>15</v>
      </c>
      <c r="F49" s="177" t="s">
        <v>19</v>
      </c>
      <c r="G49" s="42" t="s">
        <v>81</v>
      </c>
      <c r="H49" s="42" t="s">
        <v>105</v>
      </c>
      <c r="I49" s="43" t="s">
        <v>125</v>
      </c>
      <c r="J49" s="43" t="s">
        <v>125</v>
      </c>
      <c r="K49" s="42" t="s">
        <v>111</v>
      </c>
      <c r="L49" s="24">
        <v>0.5</v>
      </c>
      <c r="M49" s="30">
        <v>1423</v>
      </c>
      <c r="N49" s="30">
        <v>1100</v>
      </c>
      <c r="O49" s="30">
        <v>1318</v>
      </c>
      <c r="P49" s="30">
        <v>1159</v>
      </c>
      <c r="Q49" s="30">
        <v>988</v>
      </c>
      <c r="R49" s="30">
        <v>1097</v>
      </c>
      <c r="S49" s="30">
        <v>1116</v>
      </c>
      <c r="T49" s="30">
        <v>967</v>
      </c>
      <c r="U49" s="30">
        <v>1019</v>
      </c>
      <c r="V49" s="30">
        <v>1146</v>
      </c>
      <c r="W49" s="30">
        <v>1122</v>
      </c>
      <c r="X49" s="31">
        <v>1858</v>
      </c>
      <c r="Y49" s="28">
        <f t="shared" si="6"/>
        <v>14313</v>
      </c>
      <c r="Z49" s="25">
        <f t="shared" si="18"/>
        <v>7157</v>
      </c>
      <c r="AA49" s="26"/>
      <c r="AB49" s="34"/>
    </row>
    <row r="50" spans="1:28" s="84" customFormat="1" ht="27" customHeight="1" x14ac:dyDescent="0.15">
      <c r="A50" s="214"/>
      <c r="B50" s="216"/>
      <c r="C50" s="223"/>
      <c r="D50" s="126">
        <v>2</v>
      </c>
      <c r="E50" s="127" t="s">
        <v>15</v>
      </c>
      <c r="F50" s="177"/>
      <c r="G50" s="42" t="s">
        <v>16</v>
      </c>
      <c r="H50" s="40" t="s">
        <v>105</v>
      </c>
      <c r="I50" s="43" t="s">
        <v>125</v>
      </c>
      <c r="J50" s="43" t="s">
        <v>125</v>
      </c>
      <c r="K50" s="40" t="s">
        <v>111</v>
      </c>
      <c r="L50" s="24">
        <v>1</v>
      </c>
      <c r="M50" s="30">
        <f t="shared" ref="M50:X50" si="24">M49</f>
        <v>1423</v>
      </c>
      <c r="N50" s="30">
        <f t="shared" si="24"/>
        <v>1100</v>
      </c>
      <c r="O50" s="30">
        <f t="shared" si="24"/>
        <v>1318</v>
      </c>
      <c r="P50" s="30">
        <f t="shared" si="24"/>
        <v>1159</v>
      </c>
      <c r="Q50" s="30">
        <f t="shared" si="24"/>
        <v>988</v>
      </c>
      <c r="R50" s="30">
        <f t="shared" si="24"/>
        <v>1097</v>
      </c>
      <c r="S50" s="30">
        <f t="shared" si="24"/>
        <v>1116</v>
      </c>
      <c r="T50" s="30">
        <f t="shared" si="24"/>
        <v>967</v>
      </c>
      <c r="U50" s="30">
        <f t="shared" si="24"/>
        <v>1019</v>
      </c>
      <c r="V50" s="30">
        <f t="shared" si="24"/>
        <v>1146</v>
      </c>
      <c r="W50" s="30">
        <f t="shared" si="24"/>
        <v>1122</v>
      </c>
      <c r="X50" s="31">
        <f t="shared" si="24"/>
        <v>1858</v>
      </c>
      <c r="Y50" s="28">
        <f t="shared" si="6"/>
        <v>14313</v>
      </c>
      <c r="Z50" s="25">
        <f t="shared" si="18"/>
        <v>14313</v>
      </c>
      <c r="AA50" s="26"/>
      <c r="AB50" s="27"/>
    </row>
    <row r="51" spans="1:28" s="84" customFormat="1" ht="27" customHeight="1" x14ac:dyDescent="0.15">
      <c r="A51" s="214"/>
      <c r="B51" s="216"/>
      <c r="C51" s="223"/>
      <c r="D51" s="126">
        <v>3</v>
      </c>
      <c r="E51" s="127" t="s">
        <v>15</v>
      </c>
      <c r="F51" s="177"/>
      <c r="G51" s="42" t="s">
        <v>17</v>
      </c>
      <c r="H51" s="40" t="s">
        <v>105</v>
      </c>
      <c r="I51" s="43" t="s">
        <v>125</v>
      </c>
      <c r="J51" s="43" t="s">
        <v>125</v>
      </c>
      <c r="K51" s="40" t="s">
        <v>111</v>
      </c>
      <c r="L51" s="24">
        <v>0.5</v>
      </c>
      <c r="M51" s="30">
        <f t="shared" ref="M51:X51" si="25">M49</f>
        <v>1423</v>
      </c>
      <c r="N51" s="30">
        <f t="shared" si="25"/>
        <v>1100</v>
      </c>
      <c r="O51" s="30">
        <f t="shared" si="25"/>
        <v>1318</v>
      </c>
      <c r="P51" s="30">
        <f t="shared" si="25"/>
        <v>1159</v>
      </c>
      <c r="Q51" s="30">
        <f t="shared" si="25"/>
        <v>988</v>
      </c>
      <c r="R51" s="30">
        <f t="shared" si="25"/>
        <v>1097</v>
      </c>
      <c r="S51" s="30">
        <f t="shared" si="25"/>
        <v>1116</v>
      </c>
      <c r="T51" s="30">
        <f t="shared" si="25"/>
        <v>967</v>
      </c>
      <c r="U51" s="30">
        <f t="shared" si="25"/>
        <v>1019</v>
      </c>
      <c r="V51" s="30">
        <f t="shared" si="25"/>
        <v>1146</v>
      </c>
      <c r="W51" s="30">
        <f t="shared" si="25"/>
        <v>1122</v>
      </c>
      <c r="X51" s="31">
        <f t="shared" si="25"/>
        <v>1858</v>
      </c>
      <c r="Y51" s="28">
        <f t="shared" si="6"/>
        <v>14313</v>
      </c>
      <c r="Z51" s="25">
        <f t="shared" si="18"/>
        <v>7157</v>
      </c>
      <c r="AA51" s="26"/>
      <c r="AB51" s="27"/>
    </row>
    <row r="52" spans="1:28" s="84" customFormat="1" ht="27" customHeight="1" x14ac:dyDescent="0.15">
      <c r="A52" s="214"/>
      <c r="B52" s="216"/>
      <c r="C52" s="223"/>
      <c r="D52" s="126">
        <v>4</v>
      </c>
      <c r="E52" s="127" t="s">
        <v>15</v>
      </c>
      <c r="F52" s="177"/>
      <c r="G52" s="42" t="s">
        <v>18</v>
      </c>
      <c r="H52" s="40" t="s">
        <v>105</v>
      </c>
      <c r="I52" s="43" t="s">
        <v>125</v>
      </c>
      <c r="J52" s="43" t="s">
        <v>125</v>
      </c>
      <c r="K52" s="40" t="s">
        <v>111</v>
      </c>
      <c r="L52" s="24">
        <v>1</v>
      </c>
      <c r="M52" s="30">
        <v>2129</v>
      </c>
      <c r="N52" s="30">
        <v>1925</v>
      </c>
      <c r="O52" s="30">
        <v>2099</v>
      </c>
      <c r="P52" s="30">
        <v>1979</v>
      </c>
      <c r="Q52" s="30">
        <v>1603</v>
      </c>
      <c r="R52" s="30">
        <v>1807</v>
      </c>
      <c r="S52" s="30">
        <v>1818</v>
      </c>
      <c r="T52" s="30">
        <v>1726</v>
      </c>
      <c r="U52" s="30">
        <v>1777</v>
      </c>
      <c r="V52" s="30">
        <v>1856</v>
      </c>
      <c r="W52" s="30">
        <v>1802</v>
      </c>
      <c r="X52" s="31">
        <v>2694</v>
      </c>
      <c r="Y52" s="28">
        <f t="shared" si="6"/>
        <v>23215</v>
      </c>
      <c r="Z52" s="25">
        <f t="shared" si="18"/>
        <v>23215</v>
      </c>
      <c r="AA52" s="26"/>
      <c r="AB52" s="27"/>
    </row>
    <row r="53" spans="1:28" s="84" customFormat="1" ht="27" customHeight="1" x14ac:dyDescent="0.15">
      <c r="A53" s="214"/>
      <c r="B53" s="216"/>
      <c r="C53" s="223"/>
      <c r="D53" s="227">
        <v>5</v>
      </c>
      <c r="E53" s="127" t="s">
        <v>15</v>
      </c>
      <c r="F53" s="177"/>
      <c r="G53" s="73" t="s">
        <v>252</v>
      </c>
      <c r="H53" s="40" t="s">
        <v>105</v>
      </c>
      <c r="I53" s="43" t="s">
        <v>125</v>
      </c>
      <c r="J53" s="43" t="s">
        <v>125</v>
      </c>
      <c r="K53" s="40" t="s">
        <v>111</v>
      </c>
      <c r="L53" s="24">
        <v>0.5</v>
      </c>
      <c r="M53" s="30">
        <f>M52</f>
        <v>2129</v>
      </c>
      <c r="N53" s="30">
        <f t="shared" ref="N53:Y53" si="26">N52</f>
        <v>1925</v>
      </c>
      <c r="O53" s="30">
        <f t="shared" si="26"/>
        <v>2099</v>
      </c>
      <c r="P53" s="30">
        <f t="shared" si="26"/>
        <v>1979</v>
      </c>
      <c r="Q53" s="30">
        <f t="shared" si="26"/>
        <v>1603</v>
      </c>
      <c r="R53" s="30">
        <f t="shared" si="26"/>
        <v>1807</v>
      </c>
      <c r="S53" s="30">
        <f t="shared" si="26"/>
        <v>1818</v>
      </c>
      <c r="T53" s="30">
        <f t="shared" si="26"/>
        <v>1726</v>
      </c>
      <c r="U53" s="30">
        <f t="shared" si="26"/>
        <v>1777</v>
      </c>
      <c r="V53" s="30">
        <f t="shared" si="26"/>
        <v>1856</v>
      </c>
      <c r="W53" s="30">
        <f t="shared" si="26"/>
        <v>1802</v>
      </c>
      <c r="X53" s="30">
        <f t="shared" si="26"/>
        <v>2694</v>
      </c>
      <c r="Y53" s="30">
        <f t="shared" si="26"/>
        <v>23215</v>
      </c>
      <c r="Z53" s="25">
        <f>ROUND(L53*Y53,0)</f>
        <v>11608</v>
      </c>
      <c r="AA53" s="26"/>
      <c r="AB53" s="118" t="s">
        <v>154</v>
      </c>
    </row>
    <row r="54" spans="1:28" s="84" customFormat="1" ht="27" customHeight="1" x14ac:dyDescent="0.15">
      <c r="A54" s="214"/>
      <c r="B54" s="216"/>
      <c r="C54" s="223"/>
      <c r="D54" s="227">
        <v>6</v>
      </c>
      <c r="E54" s="127" t="s">
        <v>15</v>
      </c>
      <c r="F54" s="177"/>
      <c r="G54" s="73" t="s">
        <v>267</v>
      </c>
      <c r="H54" s="40" t="s">
        <v>105</v>
      </c>
      <c r="I54" s="43" t="s">
        <v>125</v>
      </c>
      <c r="J54" s="43" t="s">
        <v>125</v>
      </c>
      <c r="K54" s="40" t="s">
        <v>111</v>
      </c>
      <c r="L54" s="24">
        <v>2</v>
      </c>
      <c r="M54" s="30">
        <v>20</v>
      </c>
      <c r="N54" s="30">
        <v>12</v>
      </c>
      <c r="O54" s="30">
        <v>17</v>
      </c>
      <c r="P54" s="30">
        <v>15</v>
      </c>
      <c r="Q54" s="30">
        <v>17</v>
      </c>
      <c r="R54" s="30">
        <v>22</v>
      </c>
      <c r="S54" s="30">
        <v>16</v>
      </c>
      <c r="T54" s="30">
        <v>18</v>
      </c>
      <c r="U54" s="30">
        <v>11</v>
      </c>
      <c r="V54" s="30">
        <v>18</v>
      </c>
      <c r="W54" s="30">
        <v>13</v>
      </c>
      <c r="X54" s="30">
        <v>12</v>
      </c>
      <c r="Y54" s="28">
        <f t="shared" si="6"/>
        <v>191</v>
      </c>
      <c r="Z54" s="25">
        <f>ROUND(L54*Y54,0)</f>
        <v>382</v>
      </c>
      <c r="AA54" s="26"/>
      <c r="AB54" s="118"/>
    </row>
    <row r="55" spans="1:28" s="84" customFormat="1" ht="27" customHeight="1" x14ac:dyDescent="0.15">
      <c r="A55" s="214"/>
      <c r="B55" s="216"/>
      <c r="C55" s="223"/>
      <c r="D55" s="227">
        <v>7</v>
      </c>
      <c r="E55" s="127" t="s">
        <v>15</v>
      </c>
      <c r="F55" s="177"/>
      <c r="G55" s="128" t="s">
        <v>253</v>
      </c>
      <c r="H55" s="129" t="s">
        <v>106</v>
      </c>
      <c r="I55" s="129"/>
      <c r="J55" s="130"/>
      <c r="K55" s="129"/>
      <c r="L55" s="131">
        <v>0.3</v>
      </c>
      <c r="M55" s="132">
        <f>M53</f>
        <v>2129</v>
      </c>
      <c r="N55" s="132">
        <f>N53</f>
        <v>1925</v>
      </c>
      <c r="O55" s="132">
        <f t="shared" ref="O55:X55" si="27">O53</f>
        <v>2099</v>
      </c>
      <c r="P55" s="132">
        <f t="shared" si="27"/>
        <v>1979</v>
      </c>
      <c r="Q55" s="132">
        <f t="shared" si="27"/>
        <v>1603</v>
      </c>
      <c r="R55" s="132">
        <f t="shared" si="27"/>
        <v>1807</v>
      </c>
      <c r="S55" s="132">
        <f t="shared" si="27"/>
        <v>1818</v>
      </c>
      <c r="T55" s="132">
        <f t="shared" si="27"/>
        <v>1726</v>
      </c>
      <c r="U55" s="132">
        <f t="shared" si="27"/>
        <v>1777</v>
      </c>
      <c r="V55" s="132">
        <f t="shared" si="27"/>
        <v>1856</v>
      </c>
      <c r="W55" s="132">
        <f t="shared" si="27"/>
        <v>1802</v>
      </c>
      <c r="X55" s="133">
        <f t="shared" si="27"/>
        <v>2694</v>
      </c>
      <c r="Y55" s="134">
        <f t="shared" si="6"/>
        <v>23215</v>
      </c>
      <c r="Z55" s="18"/>
      <c r="AA55" s="17">
        <f>ROUND(L55*Y55,0)</f>
        <v>6965</v>
      </c>
      <c r="AB55" s="135" t="s">
        <v>155</v>
      </c>
    </row>
    <row r="56" spans="1:28" ht="27" customHeight="1" x14ac:dyDescent="0.15">
      <c r="A56" s="214"/>
      <c r="B56" s="216"/>
      <c r="C56" s="223"/>
      <c r="D56" s="226">
        <v>8</v>
      </c>
      <c r="E56" s="52" t="s">
        <v>15</v>
      </c>
      <c r="F56" s="177"/>
      <c r="G56" s="73" t="s">
        <v>50</v>
      </c>
      <c r="H56" s="40" t="s">
        <v>105</v>
      </c>
      <c r="I56" s="43" t="s">
        <v>125</v>
      </c>
      <c r="J56" s="43" t="s">
        <v>125</v>
      </c>
      <c r="K56" s="40" t="s">
        <v>111</v>
      </c>
      <c r="L56" s="24">
        <v>5</v>
      </c>
      <c r="M56" s="30">
        <f>ROUND(M55*0.005,0)</f>
        <v>11</v>
      </c>
      <c r="N56" s="30">
        <f>ROUND(N55*0.005,0)</f>
        <v>10</v>
      </c>
      <c r="O56" s="30">
        <f t="shared" ref="O56:W56" si="28">ROUND(O55*0.005,0)</f>
        <v>10</v>
      </c>
      <c r="P56" s="30">
        <f t="shared" si="28"/>
        <v>10</v>
      </c>
      <c r="Q56" s="30">
        <f t="shared" si="28"/>
        <v>8</v>
      </c>
      <c r="R56" s="30">
        <f t="shared" si="28"/>
        <v>9</v>
      </c>
      <c r="S56" s="30">
        <f t="shared" si="28"/>
        <v>9</v>
      </c>
      <c r="T56" s="30">
        <f t="shared" si="28"/>
        <v>9</v>
      </c>
      <c r="U56" s="30">
        <f t="shared" si="28"/>
        <v>9</v>
      </c>
      <c r="V56" s="30">
        <f t="shared" si="28"/>
        <v>9</v>
      </c>
      <c r="W56" s="30">
        <f t="shared" si="28"/>
        <v>9</v>
      </c>
      <c r="X56" s="31">
        <f>ROUND(X55*0.005,0)</f>
        <v>13</v>
      </c>
      <c r="Y56" s="28">
        <f>SUM(M56:X56)</f>
        <v>116</v>
      </c>
      <c r="Z56" s="25">
        <f t="shared" ref="Z56:Z62" si="29">ROUND(L56*Y56,0)</f>
        <v>580</v>
      </c>
      <c r="AA56" s="26"/>
      <c r="AB56" s="27"/>
    </row>
    <row r="57" spans="1:28" s="85" customFormat="1" ht="27" customHeight="1" x14ac:dyDescent="0.15">
      <c r="A57" s="214"/>
      <c r="B57" s="216"/>
      <c r="C57" s="223"/>
      <c r="D57" s="226">
        <v>9</v>
      </c>
      <c r="E57" s="52" t="s">
        <v>15</v>
      </c>
      <c r="F57" s="177"/>
      <c r="G57" s="42" t="s">
        <v>82</v>
      </c>
      <c r="H57" s="40" t="s">
        <v>105</v>
      </c>
      <c r="I57" s="43" t="s">
        <v>125</v>
      </c>
      <c r="J57" s="43" t="s">
        <v>125</v>
      </c>
      <c r="K57" s="40" t="s">
        <v>111</v>
      </c>
      <c r="L57" s="24">
        <v>1</v>
      </c>
      <c r="M57" s="30">
        <f t="shared" ref="M57:X57" si="30">M49</f>
        <v>1423</v>
      </c>
      <c r="N57" s="30">
        <f t="shared" si="30"/>
        <v>1100</v>
      </c>
      <c r="O57" s="30">
        <f t="shared" si="30"/>
        <v>1318</v>
      </c>
      <c r="P57" s="30">
        <f t="shared" si="30"/>
        <v>1159</v>
      </c>
      <c r="Q57" s="30">
        <f t="shared" si="30"/>
        <v>988</v>
      </c>
      <c r="R57" s="30">
        <f t="shared" si="30"/>
        <v>1097</v>
      </c>
      <c r="S57" s="30">
        <f t="shared" si="30"/>
        <v>1116</v>
      </c>
      <c r="T57" s="30">
        <f t="shared" si="30"/>
        <v>967</v>
      </c>
      <c r="U57" s="30">
        <f t="shared" si="30"/>
        <v>1019</v>
      </c>
      <c r="V57" s="30">
        <f t="shared" si="30"/>
        <v>1146</v>
      </c>
      <c r="W57" s="30">
        <f t="shared" si="30"/>
        <v>1122</v>
      </c>
      <c r="X57" s="31">
        <f t="shared" si="30"/>
        <v>1858</v>
      </c>
      <c r="Y57" s="28">
        <f t="shared" si="6"/>
        <v>14313</v>
      </c>
      <c r="Z57" s="25">
        <f t="shared" si="29"/>
        <v>14313</v>
      </c>
      <c r="AA57" s="26"/>
      <c r="AB57" s="27"/>
    </row>
    <row r="58" spans="1:28" s="85" customFormat="1" ht="27" customHeight="1" x14ac:dyDescent="0.15">
      <c r="A58" s="214"/>
      <c r="B58" s="216"/>
      <c r="C58" s="223"/>
      <c r="D58" s="226">
        <v>10</v>
      </c>
      <c r="E58" s="52" t="s">
        <v>15</v>
      </c>
      <c r="F58" s="177"/>
      <c r="G58" s="42" t="s">
        <v>49</v>
      </c>
      <c r="H58" s="40" t="s">
        <v>105</v>
      </c>
      <c r="I58" s="43" t="s">
        <v>125</v>
      </c>
      <c r="J58" s="43" t="s">
        <v>125</v>
      </c>
      <c r="K58" s="40" t="s">
        <v>111</v>
      </c>
      <c r="L58" s="24">
        <v>0.3</v>
      </c>
      <c r="M58" s="30">
        <f t="shared" ref="M58:X58" si="31">M49</f>
        <v>1423</v>
      </c>
      <c r="N58" s="30">
        <f t="shared" si="31"/>
        <v>1100</v>
      </c>
      <c r="O58" s="30">
        <f t="shared" si="31"/>
        <v>1318</v>
      </c>
      <c r="P58" s="30">
        <f t="shared" si="31"/>
        <v>1159</v>
      </c>
      <c r="Q58" s="30">
        <f t="shared" si="31"/>
        <v>988</v>
      </c>
      <c r="R58" s="30">
        <f t="shared" si="31"/>
        <v>1097</v>
      </c>
      <c r="S58" s="30">
        <f t="shared" si="31"/>
        <v>1116</v>
      </c>
      <c r="T58" s="30">
        <f t="shared" si="31"/>
        <v>967</v>
      </c>
      <c r="U58" s="30">
        <f t="shared" si="31"/>
        <v>1019</v>
      </c>
      <c r="V58" s="30">
        <f t="shared" si="31"/>
        <v>1146</v>
      </c>
      <c r="W58" s="30">
        <f t="shared" si="31"/>
        <v>1122</v>
      </c>
      <c r="X58" s="31">
        <f t="shared" si="31"/>
        <v>1858</v>
      </c>
      <c r="Y58" s="28">
        <f t="shared" si="6"/>
        <v>14313</v>
      </c>
      <c r="Z58" s="25">
        <f t="shared" si="29"/>
        <v>4294</v>
      </c>
      <c r="AA58" s="26"/>
      <c r="AB58" s="27"/>
    </row>
    <row r="59" spans="1:28" s="85" customFormat="1" ht="27" customHeight="1" x14ac:dyDescent="0.15">
      <c r="A59" s="214"/>
      <c r="B59" s="216"/>
      <c r="C59" s="224"/>
      <c r="D59" s="226">
        <v>11</v>
      </c>
      <c r="E59" s="52" t="s">
        <v>15</v>
      </c>
      <c r="F59" s="177"/>
      <c r="G59" s="42" t="s">
        <v>243</v>
      </c>
      <c r="H59" s="40" t="s">
        <v>105</v>
      </c>
      <c r="I59" s="43" t="s">
        <v>125</v>
      </c>
      <c r="J59" s="43" t="s">
        <v>125</v>
      </c>
      <c r="K59" s="40" t="s">
        <v>111</v>
      </c>
      <c r="L59" s="24">
        <v>1</v>
      </c>
      <c r="M59" s="30">
        <f t="shared" ref="M59:X59" si="32">M49</f>
        <v>1423</v>
      </c>
      <c r="N59" s="30">
        <f t="shared" si="32"/>
        <v>1100</v>
      </c>
      <c r="O59" s="30">
        <f t="shared" si="32"/>
        <v>1318</v>
      </c>
      <c r="P59" s="30">
        <f t="shared" si="32"/>
        <v>1159</v>
      </c>
      <c r="Q59" s="30">
        <f t="shared" si="32"/>
        <v>988</v>
      </c>
      <c r="R59" s="30">
        <f t="shared" si="32"/>
        <v>1097</v>
      </c>
      <c r="S59" s="30">
        <f t="shared" si="32"/>
        <v>1116</v>
      </c>
      <c r="T59" s="30">
        <f t="shared" si="32"/>
        <v>967</v>
      </c>
      <c r="U59" s="30">
        <f t="shared" si="32"/>
        <v>1019</v>
      </c>
      <c r="V59" s="30">
        <f t="shared" si="32"/>
        <v>1146</v>
      </c>
      <c r="W59" s="30">
        <f t="shared" si="32"/>
        <v>1122</v>
      </c>
      <c r="X59" s="31">
        <f t="shared" si="32"/>
        <v>1858</v>
      </c>
      <c r="Y59" s="28">
        <f t="shared" si="6"/>
        <v>14313</v>
      </c>
      <c r="Z59" s="25">
        <f>ROUND(L59*Y59,0)</f>
        <v>14313</v>
      </c>
      <c r="AA59" s="26"/>
      <c r="AB59" s="27"/>
    </row>
    <row r="60" spans="1:28" ht="27" customHeight="1" x14ac:dyDescent="0.15">
      <c r="A60" s="214"/>
      <c r="B60" s="216"/>
      <c r="C60" s="225">
        <v>6</v>
      </c>
      <c r="D60" s="226">
        <v>1</v>
      </c>
      <c r="E60" s="52" t="s">
        <v>15</v>
      </c>
      <c r="F60" s="168" t="s">
        <v>51</v>
      </c>
      <c r="G60" s="42" t="s">
        <v>213</v>
      </c>
      <c r="H60" s="42" t="s">
        <v>105</v>
      </c>
      <c r="I60" s="43" t="s">
        <v>125</v>
      </c>
      <c r="J60" s="43" t="s">
        <v>125</v>
      </c>
      <c r="K60" s="42" t="s">
        <v>111</v>
      </c>
      <c r="L60" s="24">
        <v>0.5</v>
      </c>
      <c r="M60" s="30">
        <v>0</v>
      </c>
      <c r="N60" s="30">
        <v>0</v>
      </c>
      <c r="O60" s="30">
        <v>0</v>
      </c>
      <c r="P60" s="30">
        <v>1</v>
      </c>
      <c r="Q60" s="30">
        <v>1</v>
      </c>
      <c r="R60" s="30">
        <v>0</v>
      </c>
      <c r="S60" s="30">
        <v>0</v>
      </c>
      <c r="T60" s="30">
        <v>3</v>
      </c>
      <c r="U60" s="30">
        <v>1</v>
      </c>
      <c r="V60" s="30">
        <v>0</v>
      </c>
      <c r="W60" s="30">
        <v>1</v>
      </c>
      <c r="X60" s="30">
        <v>1</v>
      </c>
      <c r="Y60" s="28">
        <f t="shared" si="6"/>
        <v>8</v>
      </c>
      <c r="Z60" s="25">
        <f t="shared" si="29"/>
        <v>4</v>
      </c>
      <c r="AA60" s="26"/>
      <c r="AB60" s="29"/>
    </row>
    <row r="61" spans="1:28" ht="27" customHeight="1" x14ac:dyDescent="0.15">
      <c r="A61" s="214"/>
      <c r="B61" s="216"/>
      <c r="C61" s="223"/>
      <c r="D61" s="226">
        <v>2</v>
      </c>
      <c r="E61" s="52" t="s">
        <v>15</v>
      </c>
      <c r="F61" s="174"/>
      <c r="G61" s="73" t="s">
        <v>233</v>
      </c>
      <c r="H61" s="40" t="s">
        <v>105</v>
      </c>
      <c r="I61" s="43" t="s">
        <v>125</v>
      </c>
      <c r="J61" s="43" t="s">
        <v>125</v>
      </c>
      <c r="K61" s="40" t="s">
        <v>111</v>
      </c>
      <c r="L61" s="24">
        <v>1</v>
      </c>
      <c r="M61" s="30">
        <f>M60</f>
        <v>0</v>
      </c>
      <c r="N61" s="30">
        <f t="shared" ref="N61:X61" si="33">N60</f>
        <v>0</v>
      </c>
      <c r="O61" s="30">
        <f t="shared" si="33"/>
        <v>0</v>
      </c>
      <c r="P61" s="30">
        <f t="shared" si="33"/>
        <v>1</v>
      </c>
      <c r="Q61" s="30">
        <f t="shared" si="33"/>
        <v>1</v>
      </c>
      <c r="R61" s="30">
        <f t="shared" si="33"/>
        <v>0</v>
      </c>
      <c r="S61" s="30">
        <f t="shared" si="33"/>
        <v>0</v>
      </c>
      <c r="T61" s="30">
        <f t="shared" si="33"/>
        <v>3</v>
      </c>
      <c r="U61" s="30">
        <f t="shared" si="33"/>
        <v>1</v>
      </c>
      <c r="V61" s="30">
        <f t="shared" si="33"/>
        <v>0</v>
      </c>
      <c r="W61" s="30">
        <f t="shared" si="33"/>
        <v>1</v>
      </c>
      <c r="X61" s="30">
        <f t="shared" si="33"/>
        <v>1</v>
      </c>
      <c r="Y61" s="28">
        <f t="shared" si="6"/>
        <v>8</v>
      </c>
      <c r="Z61" s="25">
        <f t="shared" si="29"/>
        <v>8</v>
      </c>
      <c r="AA61" s="26"/>
      <c r="AB61" s="27"/>
    </row>
    <row r="62" spans="1:28" ht="27" customHeight="1" x14ac:dyDescent="0.15">
      <c r="A62" s="214"/>
      <c r="B62" s="216"/>
      <c r="C62" s="223"/>
      <c r="D62" s="226">
        <v>3</v>
      </c>
      <c r="E62" s="52" t="s">
        <v>15</v>
      </c>
      <c r="F62" s="174"/>
      <c r="G62" s="42" t="s">
        <v>254</v>
      </c>
      <c r="H62" s="40" t="s">
        <v>105</v>
      </c>
      <c r="I62" s="43" t="s">
        <v>125</v>
      </c>
      <c r="J62" s="43" t="s">
        <v>125</v>
      </c>
      <c r="K62" s="40" t="s">
        <v>111</v>
      </c>
      <c r="L62" s="24">
        <v>2</v>
      </c>
      <c r="M62" s="30">
        <f>M60</f>
        <v>0</v>
      </c>
      <c r="N62" s="30">
        <f t="shared" ref="N62:X62" si="34">N60</f>
        <v>0</v>
      </c>
      <c r="O62" s="30">
        <f t="shared" si="34"/>
        <v>0</v>
      </c>
      <c r="P62" s="30">
        <f t="shared" si="34"/>
        <v>1</v>
      </c>
      <c r="Q62" s="30">
        <f t="shared" si="34"/>
        <v>1</v>
      </c>
      <c r="R62" s="30">
        <f t="shared" si="34"/>
        <v>0</v>
      </c>
      <c r="S62" s="30">
        <f t="shared" si="34"/>
        <v>0</v>
      </c>
      <c r="T62" s="30">
        <f t="shared" si="34"/>
        <v>3</v>
      </c>
      <c r="U62" s="30">
        <f t="shared" si="34"/>
        <v>1</v>
      </c>
      <c r="V62" s="30">
        <f t="shared" si="34"/>
        <v>0</v>
      </c>
      <c r="W62" s="30">
        <f t="shared" si="34"/>
        <v>1</v>
      </c>
      <c r="X62" s="30">
        <f t="shared" si="34"/>
        <v>1</v>
      </c>
      <c r="Y62" s="28">
        <f t="shared" si="6"/>
        <v>8</v>
      </c>
      <c r="Z62" s="25">
        <f t="shared" si="29"/>
        <v>16</v>
      </c>
      <c r="AA62" s="26"/>
      <c r="AB62" s="27"/>
    </row>
    <row r="63" spans="1:28" ht="27" customHeight="1" x14ac:dyDescent="0.15">
      <c r="A63" s="214"/>
      <c r="B63" s="216"/>
      <c r="C63" s="223"/>
      <c r="D63" s="226">
        <v>4</v>
      </c>
      <c r="E63" s="52" t="s">
        <v>15</v>
      </c>
      <c r="F63" s="174"/>
      <c r="G63" s="44" t="s">
        <v>52</v>
      </c>
      <c r="H63" s="44" t="s">
        <v>106</v>
      </c>
      <c r="I63" s="44"/>
      <c r="J63" s="45"/>
      <c r="K63" s="44"/>
      <c r="L63" s="120">
        <v>1</v>
      </c>
      <c r="M63" s="10">
        <f>M60</f>
        <v>0</v>
      </c>
      <c r="N63" s="10">
        <f t="shared" ref="N63:X63" si="35">N60</f>
        <v>0</v>
      </c>
      <c r="O63" s="10">
        <f t="shared" si="35"/>
        <v>0</v>
      </c>
      <c r="P63" s="10">
        <f t="shared" si="35"/>
        <v>1</v>
      </c>
      <c r="Q63" s="10">
        <f t="shared" si="35"/>
        <v>1</v>
      </c>
      <c r="R63" s="10">
        <f t="shared" si="35"/>
        <v>0</v>
      </c>
      <c r="S63" s="10">
        <f t="shared" si="35"/>
        <v>0</v>
      </c>
      <c r="T63" s="10">
        <f t="shared" si="35"/>
        <v>3</v>
      </c>
      <c r="U63" s="10">
        <f t="shared" si="35"/>
        <v>1</v>
      </c>
      <c r="V63" s="10">
        <f t="shared" si="35"/>
        <v>0</v>
      </c>
      <c r="W63" s="10">
        <f t="shared" si="35"/>
        <v>1</v>
      </c>
      <c r="X63" s="10">
        <f t="shared" si="35"/>
        <v>1</v>
      </c>
      <c r="Y63" s="124">
        <f t="shared" si="6"/>
        <v>8</v>
      </c>
      <c r="Z63" s="18"/>
      <c r="AA63" s="17">
        <f>ROUND(L63*Y63,0)</f>
        <v>8</v>
      </c>
      <c r="AB63" s="15"/>
    </row>
    <row r="64" spans="1:28" ht="27" customHeight="1" x14ac:dyDescent="0.15">
      <c r="A64" s="214"/>
      <c r="B64" s="216"/>
      <c r="C64" s="223"/>
      <c r="D64" s="226">
        <v>5</v>
      </c>
      <c r="E64" s="52" t="s">
        <v>15</v>
      </c>
      <c r="F64" s="174"/>
      <c r="G64" s="42" t="s">
        <v>53</v>
      </c>
      <c r="H64" s="40" t="s">
        <v>105</v>
      </c>
      <c r="I64" s="43" t="s">
        <v>125</v>
      </c>
      <c r="J64" s="43" t="s">
        <v>125</v>
      </c>
      <c r="K64" s="40" t="s">
        <v>111</v>
      </c>
      <c r="L64" s="24">
        <v>1</v>
      </c>
      <c r="M64" s="30">
        <f>M60</f>
        <v>0</v>
      </c>
      <c r="N64" s="30">
        <f t="shared" ref="N64:X64" si="36">N60</f>
        <v>0</v>
      </c>
      <c r="O64" s="30">
        <f t="shared" si="36"/>
        <v>0</v>
      </c>
      <c r="P64" s="30">
        <f t="shared" si="36"/>
        <v>1</v>
      </c>
      <c r="Q64" s="30">
        <f t="shared" si="36"/>
        <v>1</v>
      </c>
      <c r="R64" s="30">
        <f t="shared" si="36"/>
        <v>0</v>
      </c>
      <c r="S64" s="30">
        <f t="shared" si="36"/>
        <v>0</v>
      </c>
      <c r="T64" s="30">
        <f t="shared" si="36"/>
        <v>3</v>
      </c>
      <c r="U64" s="30">
        <f t="shared" si="36"/>
        <v>1</v>
      </c>
      <c r="V64" s="30">
        <f t="shared" si="36"/>
        <v>0</v>
      </c>
      <c r="W64" s="30">
        <f t="shared" si="36"/>
        <v>1</v>
      </c>
      <c r="X64" s="30">
        <f t="shared" si="36"/>
        <v>1</v>
      </c>
      <c r="Y64" s="28">
        <f t="shared" si="6"/>
        <v>8</v>
      </c>
      <c r="Z64" s="25">
        <f t="shared" ref="Z64:Z68" si="37">ROUND(L64*Y64,0)</f>
        <v>8</v>
      </c>
      <c r="AA64" s="26"/>
      <c r="AB64" s="27"/>
    </row>
    <row r="65" spans="1:28" ht="27" customHeight="1" x14ac:dyDescent="0.15">
      <c r="A65" s="214"/>
      <c r="B65" s="216"/>
      <c r="C65" s="224"/>
      <c r="D65" s="226">
        <v>6</v>
      </c>
      <c r="E65" s="52" t="s">
        <v>15</v>
      </c>
      <c r="F65" s="175"/>
      <c r="G65" s="42" t="s">
        <v>255</v>
      </c>
      <c r="H65" s="40" t="s">
        <v>105</v>
      </c>
      <c r="I65" s="43" t="s">
        <v>125</v>
      </c>
      <c r="J65" s="43" t="s">
        <v>125</v>
      </c>
      <c r="K65" s="40" t="s">
        <v>111</v>
      </c>
      <c r="L65" s="24">
        <v>3</v>
      </c>
      <c r="M65" s="30">
        <f>M60</f>
        <v>0</v>
      </c>
      <c r="N65" s="30">
        <f t="shared" ref="N65:X65" si="38">N60</f>
        <v>0</v>
      </c>
      <c r="O65" s="30">
        <f t="shared" si="38"/>
        <v>0</v>
      </c>
      <c r="P65" s="30">
        <f t="shared" si="38"/>
        <v>1</v>
      </c>
      <c r="Q65" s="30">
        <f t="shared" si="38"/>
        <v>1</v>
      </c>
      <c r="R65" s="30">
        <f t="shared" si="38"/>
        <v>0</v>
      </c>
      <c r="S65" s="30">
        <f t="shared" si="38"/>
        <v>0</v>
      </c>
      <c r="T65" s="30">
        <f t="shared" si="38"/>
        <v>3</v>
      </c>
      <c r="U65" s="30">
        <f t="shared" si="38"/>
        <v>1</v>
      </c>
      <c r="V65" s="30">
        <f t="shared" si="38"/>
        <v>0</v>
      </c>
      <c r="W65" s="30">
        <f t="shared" si="38"/>
        <v>1</v>
      </c>
      <c r="X65" s="30">
        <f t="shared" si="38"/>
        <v>1</v>
      </c>
      <c r="Y65" s="28">
        <f t="shared" si="6"/>
        <v>8</v>
      </c>
      <c r="Z65" s="25">
        <f t="shared" si="37"/>
        <v>24</v>
      </c>
      <c r="AA65" s="26"/>
      <c r="AB65" s="27"/>
    </row>
    <row r="66" spans="1:28" s="84" customFormat="1" ht="27" customHeight="1" x14ac:dyDescent="0.15">
      <c r="A66" s="214"/>
      <c r="B66" s="216"/>
      <c r="C66" s="225">
        <v>7</v>
      </c>
      <c r="D66" s="227">
        <v>1</v>
      </c>
      <c r="E66" s="127" t="s">
        <v>15</v>
      </c>
      <c r="F66" s="177" t="s">
        <v>20</v>
      </c>
      <c r="G66" s="42" t="s">
        <v>85</v>
      </c>
      <c r="H66" s="42" t="s">
        <v>105</v>
      </c>
      <c r="I66" s="42"/>
      <c r="J66" s="43" t="s">
        <v>125</v>
      </c>
      <c r="K66" s="42" t="s">
        <v>111</v>
      </c>
      <c r="L66" s="24">
        <v>0.5</v>
      </c>
      <c r="M66" s="30">
        <v>5</v>
      </c>
      <c r="N66" s="30">
        <v>6</v>
      </c>
      <c r="O66" s="30">
        <v>10</v>
      </c>
      <c r="P66" s="30">
        <v>9</v>
      </c>
      <c r="Q66" s="30">
        <v>6</v>
      </c>
      <c r="R66" s="30">
        <v>14</v>
      </c>
      <c r="S66" s="30">
        <v>6</v>
      </c>
      <c r="T66" s="30">
        <v>6</v>
      </c>
      <c r="U66" s="30">
        <v>6</v>
      </c>
      <c r="V66" s="30">
        <v>7</v>
      </c>
      <c r="W66" s="30">
        <v>5</v>
      </c>
      <c r="X66" s="31">
        <v>3</v>
      </c>
      <c r="Y66" s="28">
        <f t="shared" si="6"/>
        <v>83</v>
      </c>
      <c r="Z66" s="25">
        <f t="shared" si="37"/>
        <v>42</v>
      </c>
      <c r="AA66" s="26"/>
      <c r="AB66" s="27"/>
    </row>
    <row r="67" spans="1:28" s="85" customFormat="1" ht="27" customHeight="1" x14ac:dyDescent="0.15">
      <c r="A67" s="214"/>
      <c r="B67" s="216"/>
      <c r="C67" s="223"/>
      <c r="D67" s="226">
        <v>2</v>
      </c>
      <c r="E67" s="52" t="s">
        <v>15</v>
      </c>
      <c r="F67" s="177"/>
      <c r="G67" s="42" t="s">
        <v>16</v>
      </c>
      <c r="H67" s="40" t="s">
        <v>105</v>
      </c>
      <c r="I67" s="40"/>
      <c r="J67" s="43" t="s">
        <v>125</v>
      </c>
      <c r="K67" s="40" t="s">
        <v>111</v>
      </c>
      <c r="L67" s="24">
        <v>1</v>
      </c>
      <c r="M67" s="30">
        <f>M66</f>
        <v>5</v>
      </c>
      <c r="N67" s="30">
        <f t="shared" ref="N67:X67" si="39">N66</f>
        <v>6</v>
      </c>
      <c r="O67" s="30">
        <f t="shared" si="39"/>
        <v>10</v>
      </c>
      <c r="P67" s="30">
        <f t="shared" si="39"/>
        <v>9</v>
      </c>
      <c r="Q67" s="30">
        <f t="shared" si="39"/>
        <v>6</v>
      </c>
      <c r="R67" s="30">
        <f t="shared" si="39"/>
        <v>14</v>
      </c>
      <c r="S67" s="30">
        <f t="shared" si="39"/>
        <v>6</v>
      </c>
      <c r="T67" s="30">
        <f t="shared" si="39"/>
        <v>6</v>
      </c>
      <c r="U67" s="30">
        <f t="shared" si="39"/>
        <v>6</v>
      </c>
      <c r="V67" s="30">
        <f t="shared" si="39"/>
        <v>7</v>
      </c>
      <c r="W67" s="30">
        <f t="shared" si="39"/>
        <v>5</v>
      </c>
      <c r="X67" s="30">
        <f t="shared" si="39"/>
        <v>3</v>
      </c>
      <c r="Y67" s="28">
        <f t="shared" si="6"/>
        <v>83</v>
      </c>
      <c r="Z67" s="25">
        <f t="shared" si="37"/>
        <v>83</v>
      </c>
      <c r="AA67" s="26"/>
      <c r="AB67" s="27"/>
    </row>
    <row r="68" spans="1:28" s="85" customFormat="1" ht="27" customHeight="1" x14ac:dyDescent="0.15">
      <c r="A68" s="214"/>
      <c r="B68" s="216"/>
      <c r="C68" s="223"/>
      <c r="D68" s="226">
        <v>3</v>
      </c>
      <c r="E68" s="52" t="s">
        <v>15</v>
      </c>
      <c r="F68" s="177"/>
      <c r="G68" s="42" t="s">
        <v>17</v>
      </c>
      <c r="H68" s="40" t="s">
        <v>105</v>
      </c>
      <c r="I68" s="40"/>
      <c r="J68" s="43" t="s">
        <v>125</v>
      </c>
      <c r="K68" s="40" t="s">
        <v>111</v>
      </c>
      <c r="L68" s="24">
        <v>0.5</v>
      </c>
      <c r="M68" s="30">
        <f>M66</f>
        <v>5</v>
      </c>
      <c r="N68" s="30">
        <f t="shared" ref="N68:X68" si="40">N66</f>
        <v>6</v>
      </c>
      <c r="O68" s="30">
        <f t="shared" si="40"/>
        <v>10</v>
      </c>
      <c r="P68" s="30">
        <f t="shared" si="40"/>
        <v>9</v>
      </c>
      <c r="Q68" s="30">
        <f t="shared" si="40"/>
        <v>6</v>
      </c>
      <c r="R68" s="30">
        <f t="shared" si="40"/>
        <v>14</v>
      </c>
      <c r="S68" s="30">
        <f t="shared" si="40"/>
        <v>6</v>
      </c>
      <c r="T68" s="30">
        <f t="shared" si="40"/>
        <v>6</v>
      </c>
      <c r="U68" s="30">
        <f t="shared" si="40"/>
        <v>6</v>
      </c>
      <c r="V68" s="30">
        <f t="shared" si="40"/>
        <v>7</v>
      </c>
      <c r="W68" s="30">
        <f t="shared" si="40"/>
        <v>5</v>
      </c>
      <c r="X68" s="30">
        <f t="shared" si="40"/>
        <v>3</v>
      </c>
      <c r="Y68" s="28">
        <f t="shared" si="6"/>
        <v>83</v>
      </c>
      <c r="Z68" s="25">
        <f t="shared" si="37"/>
        <v>42</v>
      </c>
      <c r="AA68" s="26"/>
      <c r="AB68" s="27"/>
    </row>
    <row r="69" spans="1:28" s="85" customFormat="1" ht="27" customHeight="1" x14ac:dyDescent="0.15">
      <c r="A69" s="214"/>
      <c r="B69" s="216"/>
      <c r="C69" s="223"/>
      <c r="D69" s="226">
        <v>4</v>
      </c>
      <c r="E69" s="52" t="s">
        <v>15</v>
      </c>
      <c r="F69" s="177"/>
      <c r="G69" s="44" t="s">
        <v>84</v>
      </c>
      <c r="H69" s="44" t="s">
        <v>106</v>
      </c>
      <c r="I69" s="44"/>
      <c r="J69" s="45"/>
      <c r="K69" s="44"/>
      <c r="L69" s="120">
        <v>3</v>
      </c>
      <c r="M69" s="10">
        <f>M66</f>
        <v>5</v>
      </c>
      <c r="N69" s="10">
        <f t="shared" ref="N69:X69" si="41">N66</f>
        <v>6</v>
      </c>
      <c r="O69" s="10">
        <f t="shared" si="41"/>
        <v>10</v>
      </c>
      <c r="P69" s="10">
        <f t="shared" si="41"/>
        <v>9</v>
      </c>
      <c r="Q69" s="10">
        <f t="shared" si="41"/>
        <v>6</v>
      </c>
      <c r="R69" s="10">
        <f t="shared" si="41"/>
        <v>14</v>
      </c>
      <c r="S69" s="10">
        <f t="shared" si="41"/>
        <v>6</v>
      </c>
      <c r="T69" s="10">
        <f t="shared" si="41"/>
        <v>6</v>
      </c>
      <c r="U69" s="10">
        <f t="shared" si="41"/>
        <v>6</v>
      </c>
      <c r="V69" s="10">
        <f t="shared" si="41"/>
        <v>7</v>
      </c>
      <c r="W69" s="10">
        <f t="shared" si="41"/>
        <v>5</v>
      </c>
      <c r="X69" s="10">
        <f t="shared" si="41"/>
        <v>3</v>
      </c>
      <c r="Y69" s="124">
        <f t="shared" si="6"/>
        <v>83</v>
      </c>
      <c r="Z69" s="18"/>
      <c r="AA69" s="17">
        <f t="shared" ref="AA69:AA71" si="42">ROUND(L69*Y69,0)</f>
        <v>249</v>
      </c>
      <c r="AB69" s="15"/>
    </row>
    <row r="70" spans="1:28" s="84" customFormat="1" ht="27" customHeight="1" x14ac:dyDescent="0.15">
      <c r="A70" s="214"/>
      <c r="B70" s="216"/>
      <c r="C70" s="223"/>
      <c r="D70" s="227">
        <v>5</v>
      </c>
      <c r="E70" s="127" t="s">
        <v>15</v>
      </c>
      <c r="F70" s="177"/>
      <c r="G70" s="129" t="s">
        <v>83</v>
      </c>
      <c r="H70" s="129" t="s">
        <v>106</v>
      </c>
      <c r="I70" s="129"/>
      <c r="J70" s="130"/>
      <c r="K70" s="129"/>
      <c r="L70" s="131">
        <v>0.3</v>
      </c>
      <c r="M70" s="121">
        <v>6</v>
      </c>
      <c r="N70" s="121">
        <v>7</v>
      </c>
      <c r="O70" s="121">
        <v>14</v>
      </c>
      <c r="P70" s="121">
        <v>9</v>
      </c>
      <c r="Q70" s="121">
        <v>6</v>
      </c>
      <c r="R70" s="121">
        <v>14</v>
      </c>
      <c r="S70" s="121">
        <v>7</v>
      </c>
      <c r="T70" s="121">
        <v>6</v>
      </c>
      <c r="U70" s="121">
        <v>7</v>
      </c>
      <c r="V70" s="121">
        <v>7</v>
      </c>
      <c r="W70" s="121">
        <v>5</v>
      </c>
      <c r="X70" s="136">
        <v>3</v>
      </c>
      <c r="Y70" s="122">
        <f t="shared" si="6"/>
        <v>91</v>
      </c>
      <c r="Z70" s="123"/>
      <c r="AA70" s="112">
        <f t="shared" si="42"/>
        <v>27</v>
      </c>
      <c r="AB70" s="135"/>
    </row>
    <row r="71" spans="1:28" s="85" customFormat="1" ht="27" customHeight="1" x14ac:dyDescent="0.15">
      <c r="A71" s="214"/>
      <c r="B71" s="216"/>
      <c r="C71" s="223"/>
      <c r="D71" s="226">
        <v>6</v>
      </c>
      <c r="E71" s="52" t="s">
        <v>15</v>
      </c>
      <c r="F71" s="177"/>
      <c r="G71" s="44" t="s">
        <v>212</v>
      </c>
      <c r="H71" s="44" t="s">
        <v>106</v>
      </c>
      <c r="I71" s="44"/>
      <c r="J71" s="45"/>
      <c r="K71" s="44"/>
      <c r="L71" s="120">
        <v>0.5</v>
      </c>
      <c r="M71" s="10">
        <f>M70</f>
        <v>6</v>
      </c>
      <c r="N71" s="10">
        <v>6</v>
      </c>
      <c r="O71" s="10">
        <f t="shared" ref="O71:X71" si="43">O70</f>
        <v>14</v>
      </c>
      <c r="P71" s="10">
        <f t="shared" si="43"/>
        <v>9</v>
      </c>
      <c r="Q71" s="10">
        <f t="shared" si="43"/>
        <v>6</v>
      </c>
      <c r="R71" s="10">
        <f t="shared" si="43"/>
        <v>14</v>
      </c>
      <c r="S71" s="10">
        <f t="shared" si="43"/>
        <v>7</v>
      </c>
      <c r="T71" s="10">
        <f t="shared" si="43"/>
        <v>6</v>
      </c>
      <c r="U71" s="10">
        <f t="shared" si="43"/>
        <v>7</v>
      </c>
      <c r="V71" s="10">
        <f t="shared" si="43"/>
        <v>7</v>
      </c>
      <c r="W71" s="10">
        <f t="shared" si="43"/>
        <v>5</v>
      </c>
      <c r="X71" s="125">
        <f t="shared" si="43"/>
        <v>3</v>
      </c>
      <c r="Y71" s="124">
        <f t="shared" si="6"/>
        <v>90</v>
      </c>
      <c r="Z71" s="123"/>
      <c r="AA71" s="17">
        <f t="shared" si="42"/>
        <v>45</v>
      </c>
      <c r="AB71" s="15"/>
    </row>
    <row r="72" spans="1:28" s="85" customFormat="1" ht="27" customHeight="1" x14ac:dyDescent="0.15">
      <c r="A72" s="214"/>
      <c r="B72" s="216"/>
      <c r="C72" s="223"/>
      <c r="D72" s="226">
        <v>7</v>
      </c>
      <c r="E72" s="52" t="s">
        <v>15</v>
      </c>
      <c r="F72" s="177"/>
      <c r="G72" s="42" t="s">
        <v>82</v>
      </c>
      <c r="H72" s="40" t="s">
        <v>105</v>
      </c>
      <c r="I72" s="40"/>
      <c r="J72" s="43" t="s">
        <v>125</v>
      </c>
      <c r="K72" s="40" t="s">
        <v>111</v>
      </c>
      <c r="L72" s="24">
        <v>1</v>
      </c>
      <c r="M72" s="30">
        <f>M66</f>
        <v>5</v>
      </c>
      <c r="N72" s="30">
        <f t="shared" ref="N72:X72" si="44">N66</f>
        <v>6</v>
      </c>
      <c r="O72" s="30">
        <f t="shared" si="44"/>
        <v>10</v>
      </c>
      <c r="P72" s="30">
        <f t="shared" si="44"/>
        <v>9</v>
      </c>
      <c r="Q72" s="30">
        <f t="shared" si="44"/>
        <v>6</v>
      </c>
      <c r="R72" s="30">
        <f t="shared" si="44"/>
        <v>14</v>
      </c>
      <c r="S72" s="30">
        <f t="shared" si="44"/>
        <v>6</v>
      </c>
      <c r="T72" s="30">
        <f t="shared" si="44"/>
        <v>6</v>
      </c>
      <c r="U72" s="30">
        <f t="shared" si="44"/>
        <v>6</v>
      </c>
      <c r="V72" s="30">
        <f t="shared" si="44"/>
        <v>7</v>
      </c>
      <c r="W72" s="30">
        <f t="shared" si="44"/>
        <v>5</v>
      </c>
      <c r="X72" s="31">
        <f t="shared" si="44"/>
        <v>3</v>
      </c>
      <c r="Y72" s="28">
        <f t="shared" si="6"/>
        <v>83</v>
      </c>
      <c r="Z72" s="25">
        <f t="shared" ref="Z72:Z86" si="45">ROUND(L72*Y72,0)</f>
        <v>83</v>
      </c>
      <c r="AA72" s="26"/>
      <c r="AB72" s="27"/>
    </row>
    <row r="73" spans="1:28" s="85" customFormat="1" ht="27" customHeight="1" x14ac:dyDescent="0.15">
      <c r="A73" s="214"/>
      <c r="B73" s="216"/>
      <c r="C73" s="223"/>
      <c r="D73" s="226">
        <v>8</v>
      </c>
      <c r="E73" s="52" t="s">
        <v>15</v>
      </c>
      <c r="F73" s="177"/>
      <c r="G73" s="42" t="s">
        <v>49</v>
      </c>
      <c r="H73" s="40" t="s">
        <v>105</v>
      </c>
      <c r="I73" s="40"/>
      <c r="J73" s="43" t="s">
        <v>125</v>
      </c>
      <c r="K73" s="40" t="s">
        <v>111</v>
      </c>
      <c r="L73" s="24">
        <v>0.3</v>
      </c>
      <c r="M73" s="30">
        <f>M66</f>
        <v>5</v>
      </c>
      <c r="N73" s="30">
        <f t="shared" ref="N73:X73" si="46">N66</f>
        <v>6</v>
      </c>
      <c r="O73" s="30">
        <f t="shared" si="46"/>
        <v>10</v>
      </c>
      <c r="P73" s="30">
        <f t="shared" si="46"/>
        <v>9</v>
      </c>
      <c r="Q73" s="30">
        <f t="shared" si="46"/>
        <v>6</v>
      </c>
      <c r="R73" s="30">
        <f t="shared" si="46"/>
        <v>14</v>
      </c>
      <c r="S73" s="30">
        <f t="shared" si="46"/>
        <v>6</v>
      </c>
      <c r="T73" s="30">
        <f t="shared" si="46"/>
        <v>6</v>
      </c>
      <c r="U73" s="30">
        <f t="shared" si="46"/>
        <v>6</v>
      </c>
      <c r="V73" s="30">
        <f t="shared" si="46"/>
        <v>7</v>
      </c>
      <c r="W73" s="30">
        <f t="shared" si="46"/>
        <v>5</v>
      </c>
      <c r="X73" s="31">
        <f t="shared" si="46"/>
        <v>3</v>
      </c>
      <c r="Y73" s="28">
        <f t="shared" si="6"/>
        <v>83</v>
      </c>
      <c r="Z73" s="25">
        <f t="shared" si="45"/>
        <v>25</v>
      </c>
      <c r="AA73" s="26"/>
      <c r="AB73" s="27"/>
    </row>
    <row r="74" spans="1:28" s="85" customFormat="1" ht="27" customHeight="1" x14ac:dyDescent="0.15">
      <c r="A74" s="214"/>
      <c r="B74" s="216"/>
      <c r="C74" s="224"/>
      <c r="D74" s="226">
        <v>9</v>
      </c>
      <c r="E74" s="52" t="s">
        <v>15</v>
      </c>
      <c r="F74" s="177"/>
      <c r="G74" s="42" t="s">
        <v>243</v>
      </c>
      <c r="H74" s="40" t="s">
        <v>105</v>
      </c>
      <c r="I74" s="40"/>
      <c r="J74" s="43" t="s">
        <v>125</v>
      </c>
      <c r="K74" s="40" t="s">
        <v>111</v>
      </c>
      <c r="L74" s="24">
        <v>1</v>
      </c>
      <c r="M74" s="30">
        <f>M66</f>
        <v>5</v>
      </c>
      <c r="N74" s="30">
        <f t="shared" ref="N74:X74" si="47">N66</f>
        <v>6</v>
      </c>
      <c r="O74" s="30">
        <f t="shared" si="47"/>
        <v>10</v>
      </c>
      <c r="P74" s="30">
        <f t="shared" si="47"/>
        <v>9</v>
      </c>
      <c r="Q74" s="30">
        <f t="shared" si="47"/>
        <v>6</v>
      </c>
      <c r="R74" s="30">
        <f t="shared" si="47"/>
        <v>14</v>
      </c>
      <c r="S74" s="30">
        <f t="shared" si="47"/>
        <v>6</v>
      </c>
      <c r="T74" s="30">
        <f t="shared" si="47"/>
        <v>6</v>
      </c>
      <c r="U74" s="30">
        <f t="shared" si="47"/>
        <v>6</v>
      </c>
      <c r="V74" s="30">
        <f t="shared" si="47"/>
        <v>7</v>
      </c>
      <c r="W74" s="30">
        <f t="shared" si="47"/>
        <v>5</v>
      </c>
      <c r="X74" s="31">
        <f t="shared" si="47"/>
        <v>3</v>
      </c>
      <c r="Y74" s="28">
        <f t="shared" si="6"/>
        <v>83</v>
      </c>
      <c r="Z74" s="25">
        <f t="shared" si="45"/>
        <v>83</v>
      </c>
      <c r="AA74" s="26"/>
      <c r="AB74" s="27"/>
    </row>
    <row r="75" spans="1:28" s="84" customFormat="1" ht="27" customHeight="1" x14ac:dyDescent="0.15">
      <c r="A75" s="214"/>
      <c r="B75" s="216"/>
      <c r="C75" s="225">
        <v>8</v>
      </c>
      <c r="D75" s="227">
        <v>1</v>
      </c>
      <c r="E75" s="127" t="s">
        <v>15</v>
      </c>
      <c r="F75" s="168" t="s">
        <v>21</v>
      </c>
      <c r="G75" s="42" t="s">
        <v>85</v>
      </c>
      <c r="H75" s="42" t="s">
        <v>105</v>
      </c>
      <c r="I75" s="43" t="s">
        <v>125</v>
      </c>
      <c r="J75" s="43" t="s">
        <v>125</v>
      </c>
      <c r="K75" s="42" t="s">
        <v>111</v>
      </c>
      <c r="L75" s="24">
        <v>0.5</v>
      </c>
      <c r="M75" s="30">
        <v>594</v>
      </c>
      <c r="N75" s="30">
        <v>556</v>
      </c>
      <c r="O75" s="30">
        <v>585</v>
      </c>
      <c r="P75" s="30">
        <v>612</v>
      </c>
      <c r="Q75" s="30">
        <v>478</v>
      </c>
      <c r="R75" s="30">
        <v>565</v>
      </c>
      <c r="S75" s="30">
        <v>615</v>
      </c>
      <c r="T75" s="30">
        <v>543</v>
      </c>
      <c r="U75" s="30">
        <v>527</v>
      </c>
      <c r="V75" s="30">
        <v>596</v>
      </c>
      <c r="W75" s="30">
        <v>610</v>
      </c>
      <c r="X75" s="31">
        <v>694</v>
      </c>
      <c r="Y75" s="28">
        <f>SUM(M75:X75)</f>
        <v>6975</v>
      </c>
      <c r="Z75" s="25">
        <f>ROUND(L75*Y75,0)</f>
        <v>3488</v>
      </c>
      <c r="AA75" s="26"/>
      <c r="AB75" s="27"/>
    </row>
    <row r="76" spans="1:28" s="85" customFormat="1" ht="27" customHeight="1" x14ac:dyDescent="0.15">
      <c r="A76" s="214"/>
      <c r="B76" s="216"/>
      <c r="C76" s="228"/>
      <c r="D76" s="226">
        <v>2</v>
      </c>
      <c r="E76" s="52" t="s">
        <v>15</v>
      </c>
      <c r="F76" s="169"/>
      <c r="G76" s="42" t="s">
        <v>22</v>
      </c>
      <c r="H76" s="40" t="s">
        <v>105</v>
      </c>
      <c r="I76" s="43" t="s">
        <v>125</v>
      </c>
      <c r="J76" s="43" t="s">
        <v>125</v>
      </c>
      <c r="K76" s="40" t="s">
        <v>111</v>
      </c>
      <c r="L76" s="24">
        <v>0.5</v>
      </c>
      <c r="M76" s="30">
        <f>M75</f>
        <v>594</v>
      </c>
      <c r="N76" s="30">
        <f t="shared" ref="N76:X76" si="48">N75</f>
        <v>556</v>
      </c>
      <c r="O76" s="30">
        <f t="shared" si="48"/>
        <v>585</v>
      </c>
      <c r="P76" s="30">
        <f t="shared" si="48"/>
        <v>612</v>
      </c>
      <c r="Q76" s="30">
        <f t="shared" si="48"/>
        <v>478</v>
      </c>
      <c r="R76" s="30">
        <f t="shared" si="48"/>
        <v>565</v>
      </c>
      <c r="S76" s="30">
        <f t="shared" si="48"/>
        <v>615</v>
      </c>
      <c r="T76" s="30">
        <f t="shared" si="48"/>
        <v>543</v>
      </c>
      <c r="U76" s="30">
        <f>U75</f>
        <v>527</v>
      </c>
      <c r="V76" s="30">
        <f t="shared" si="48"/>
        <v>596</v>
      </c>
      <c r="W76" s="30">
        <f t="shared" si="48"/>
        <v>610</v>
      </c>
      <c r="X76" s="31">
        <f t="shared" si="48"/>
        <v>694</v>
      </c>
      <c r="Y76" s="28">
        <f t="shared" si="6"/>
        <v>6975</v>
      </c>
      <c r="Z76" s="25">
        <f t="shared" si="45"/>
        <v>3488</v>
      </c>
      <c r="AA76" s="26"/>
      <c r="AB76" s="27"/>
    </row>
    <row r="77" spans="1:28" s="85" customFormat="1" ht="27" customHeight="1" x14ac:dyDescent="0.15">
      <c r="A77" s="214"/>
      <c r="B77" s="216"/>
      <c r="C77" s="228"/>
      <c r="D77" s="226">
        <v>3</v>
      </c>
      <c r="E77" s="52" t="s">
        <v>15</v>
      </c>
      <c r="F77" s="169"/>
      <c r="G77" s="42" t="s">
        <v>138</v>
      </c>
      <c r="H77" s="40" t="s">
        <v>105</v>
      </c>
      <c r="I77" s="43" t="s">
        <v>125</v>
      </c>
      <c r="J77" s="43" t="s">
        <v>125</v>
      </c>
      <c r="K77" s="40" t="s">
        <v>111</v>
      </c>
      <c r="L77" s="24">
        <v>0.5</v>
      </c>
      <c r="M77" s="30">
        <f>M75</f>
        <v>594</v>
      </c>
      <c r="N77" s="30">
        <f t="shared" ref="N77:X77" si="49">N75</f>
        <v>556</v>
      </c>
      <c r="O77" s="30">
        <f t="shared" si="49"/>
        <v>585</v>
      </c>
      <c r="P77" s="30">
        <f t="shared" si="49"/>
        <v>612</v>
      </c>
      <c r="Q77" s="30">
        <f t="shared" si="49"/>
        <v>478</v>
      </c>
      <c r="R77" s="30">
        <f t="shared" si="49"/>
        <v>565</v>
      </c>
      <c r="S77" s="30">
        <f t="shared" si="49"/>
        <v>615</v>
      </c>
      <c r="T77" s="30">
        <f t="shared" si="49"/>
        <v>543</v>
      </c>
      <c r="U77" s="30">
        <f t="shared" si="49"/>
        <v>527</v>
      </c>
      <c r="V77" s="30">
        <f t="shared" si="49"/>
        <v>596</v>
      </c>
      <c r="W77" s="30">
        <f t="shared" si="49"/>
        <v>610</v>
      </c>
      <c r="X77" s="31">
        <f t="shared" si="49"/>
        <v>694</v>
      </c>
      <c r="Y77" s="28">
        <f t="shared" si="6"/>
        <v>6975</v>
      </c>
      <c r="Z77" s="25">
        <f t="shared" si="45"/>
        <v>3488</v>
      </c>
      <c r="AA77" s="26"/>
      <c r="AB77" s="27"/>
    </row>
    <row r="78" spans="1:28" s="85" customFormat="1" ht="27" customHeight="1" x14ac:dyDescent="0.15">
      <c r="A78" s="214"/>
      <c r="B78" s="216"/>
      <c r="C78" s="228"/>
      <c r="D78" s="226">
        <v>4</v>
      </c>
      <c r="E78" s="52" t="s">
        <v>15</v>
      </c>
      <c r="F78" s="169"/>
      <c r="G78" s="42" t="s">
        <v>23</v>
      </c>
      <c r="H78" s="40" t="s">
        <v>105</v>
      </c>
      <c r="I78" s="43" t="s">
        <v>125</v>
      </c>
      <c r="J78" s="43" t="s">
        <v>125</v>
      </c>
      <c r="K78" s="40" t="s">
        <v>111</v>
      </c>
      <c r="L78" s="24">
        <v>1</v>
      </c>
      <c r="M78" s="30">
        <f t="shared" ref="M78:X78" si="50">M75</f>
        <v>594</v>
      </c>
      <c r="N78" s="30">
        <f t="shared" si="50"/>
        <v>556</v>
      </c>
      <c r="O78" s="30">
        <f t="shared" si="50"/>
        <v>585</v>
      </c>
      <c r="P78" s="30">
        <f t="shared" si="50"/>
        <v>612</v>
      </c>
      <c r="Q78" s="30">
        <f t="shared" si="50"/>
        <v>478</v>
      </c>
      <c r="R78" s="30">
        <f t="shared" si="50"/>
        <v>565</v>
      </c>
      <c r="S78" s="30">
        <f t="shared" si="50"/>
        <v>615</v>
      </c>
      <c r="T78" s="30">
        <f t="shared" si="50"/>
        <v>543</v>
      </c>
      <c r="U78" s="30">
        <f t="shared" si="50"/>
        <v>527</v>
      </c>
      <c r="V78" s="30">
        <f t="shared" si="50"/>
        <v>596</v>
      </c>
      <c r="W78" s="30">
        <f t="shared" si="50"/>
        <v>610</v>
      </c>
      <c r="X78" s="31">
        <f t="shared" si="50"/>
        <v>694</v>
      </c>
      <c r="Y78" s="28">
        <f t="shared" si="6"/>
        <v>6975</v>
      </c>
      <c r="Z78" s="25">
        <f t="shared" si="45"/>
        <v>6975</v>
      </c>
      <c r="AA78" s="26"/>
      <c r="AB78" s="27"/>
    </row>
    <row r="79" spans="1:28" s="85" customFormat="1" ht="27" customHeight="1" x14ac:dyDescent="0.15">
      <c r="A79" s="214"/>
      <c r="B79" s="216"/>
      <c r="C79" s="228"/>
      <c r="D79" s="226">
        <v>5</v>
      </c>
      <c r="E79" s="52" t="s">
        <v>15</v>
      </c>
      <c r="F79" s="169"/>
      <c r="G79" s="42" t="s">
        <v>256</v>
      </c>
      <c r="H79" s="40" t="s">
        <v>105</v>
      </c>
      <c r="I79" s="43" t="s">
        <v>125</v>
      </c>
      <c r="J79" s="43" t="s">
        <v>125</v>
      </c>
      <c r="K79" s="40" t="s">
        <v>111</v>
      </c>
      <c r="L79" s="24">
        <v>0.5</v>
      </c>
      <c r="M79" s="30">
        <v>843</v>
      </c>
      <c r="N79" s="30">
        <v>784</v>
      </c>
      <c r="O79" s="30">
        <v>810</v>
      </c>
      <c r="P79" s="30">
        <v>859</v>
      </c>
      <c r="Q79" s="30">
        <v>700</v>
      </c>
      <c r="R79" s="30">
        <v>804</v>
      </c>
      <c r="S79" s="30">
        <v>842</v>
      </c>
      <c r="T79" s="30">
        <v>770</v>
      </c>
      <c r="U79" s="30">
        <v>740</v>
      </c>
      <c r="V79" s="30">
        <v>858</v>
      </c>
      <c r="W79" s="30">
        <v>855</v>
      </c>
      <c r="X79" s="31">
        <v>965</v>
      </c>
      <c r="Y79" s="28">
        <f t="shared" si="6"/>
        <v>9830</v>
      </c>
      <c r="Z79" s="25">
        <f t="shared" si="45"/>
        <v>4915</v>
      </c>
      <c r="AA79" s="26"/>
      <c r="AB79" s="27"/>
    </row>
    <row r="80" spans="1:28" s="85" customFormat="1" ht="27" customHeight="1" x14ac:dyDescent="0.15">
      <c r="A80" s="214"/>
      <c r="B80" s="216"/>
      <c r="C80" s="228"/>
      <c r="D80" s="226">
        <v>6</v>
      </c>
      <c r="E80" s="52" t="s">
        <v>15</v>
      </c>
      <c r="F80" s="169"/>
      <c r="G80" s="44" t="s">
        <v>86</v>
      </c>
      <c r="H80" s="44" t="s">
        <v>106</v>
      </c>
      <c r="I80" s="44"/>
      <c r="J80" s="45"/>
      <c r="K80" s="44"/>
      <c r="L80" s="120">
        <v>0.3</v>
      </c>
      <c r="M80" s="10">
        <f>M79</f>
        <v>843</v>
      </c>
      <c r="N80" s="10">
        <f t="shared" ref="N80:X80" si="51">N79</f>
        <v>784</v>
      </c>
      <c r="O80" s="10">
        <f t="shared" si="51"/>
        <v>810</v>
      </c>
      <c r="P80" s="10">
        <f t="shared" si="51"/>
        <v>859</v>
      </c>
      <c r="Q80" s="10">
        <f t="shared" si="51"/>
        <v>700</v>
      </c>
      <c r="R80" s="10">
        <f t="shared" si="51"/>
        <v>804</v>
      </c>
      <c r="S80" s="10">
        <f t="shared" si="51"/>
        <v>842</v>
      </c>
      <c r="T80" s="10">
        <v>811</v>
      </c>
      <c r="U80" s="10">
        <f t="shared" si="51"/>
        <v>740</v>
      </c>
      <c r="V80" s="10">
        <f t="shared" si="51"/>
        <v>858</v>
      </c>
      <c r="W80" s="10">
        <f t="shared" si="51"/>
        <v>855</v>
      </c>
      <c r="X80" s="125">
        <f t="shared" si="51"/>
        <v>965</v>
      </c>
      <c r="Y80" s="124">
        <f t="shared" si="6"/>
        <v>9871</v>
      </c>
      <c r="Z80" s="18"/>
      <c r="AA80" s="17">
        <f>ROUND(L80*Y80,0)</f>
        <v>2961</v>
      </c>
      <c r="AB80" s="15"/>
    </row>
    <row r="81" spans="1:28" s="85" customFormat="1" ht="27" customHeight="1" x14ac:dyDescent="0.15">
      <c r="A81" s="214"/>
      <c r="B81" s="216"/>
      <c r="C81" s="228"/>
      <c r="D81" s="226">
        <v>7</v>
      </c>
      <c r="E81" s="52" t="s">
        <v>15</v>
      </c>
      <c r="F81" s="169"/>
      <c r="G81" s="42" t="s">
        <v>82</v>
      </c>
      <c r="H81" s="40" t="s">
        <v>105</v>
      </c>
      <c r="I81" s="43" t="s">
        <v>125</v>
      </c>
      <c r="J81" s="43" t="s">
        <v>125</v>
      </c>
      <c r="K81" s="40" t="s">
        <v>111</v>
      </c>
      <c r="L81" s="24">
        <v>1</v>
      </c>
      <c r="M81" s="30">
        <f>M75</f>
        <v>594</v>
      </c>
      <c r="N81" s="30">
        <f t="shared" ref="N81:X81" si="52">N75</f>
        <v>556</v>
      </c>
      <c r="O81" s="30">
        <f t="shared" si="52"/>
        <v>585</v>
      </c>
      <c r="P81" s="30">
        <f t="shared" si="52"/>
        <v>612</v>
      </c>
      <c r="Q81" s="30">
        <f t="shared" si="52"/>
        <v>478</v>
      </c>
      <c r="R81" s="30">
        <f t="shared" si="52"/>
        <v>565</v>
      </c>
      <c r="S81" s="30">
        <f t="shared" si="52"/>
        <v>615</v>
      </c>
      <c r="T81" s="30">
        <f t="shared" si="52"/>
        <v>543</v>
      </c>
      <c r="U81" s="30">
        <f t="shared" si="52"/>
        <v>527</v>
      </c>
      <c r="V81" s="30">
        <f t="shared" si="52"/>
        <v>596</v>
      </c>
      <c r="W81" s="30">
        <f t="shared" si="52"/>
        <v>610</v>
      </c>
      <c r="X81" s="30">
        <f t="shared" si="52"/>
        <v>694</v>
      </c>
      <c r="Y81" s="28">
        <f>SUM(M81:X81)</f>
        <v>6975</v>
      </c>
      <c r="Z81" s="25">
        <f t="shared" si="45"/>
        <v>6975</v>
      </c>
      <c r="AA81" s="26"/>
      <c r="AB81" s="27"/>
    </row>
    <row r="82" spans="1:28" s="85" customFormat="1" ht="27" customHeight="1" x14ac:dyDescent="0.15">
      <c r="A82" s="214"/>
      <c r="B82" s="216"/>
      <c r="C82" s="228"/>
      <c r="D82" s="226">
        <v>8</v>
      </c>
      <c r="E82" s="52" t="s">
        <v>15</v>
      </c>
      <c r="F82" s="169"/>
      <c r="G82" s="42" t="s">
        <v>49</v>
      </c>
      <c r="H82" s="40" t="s">
        <v>105</v>
      </c>
      <c r="I82" s="43" t="s">
        <v>125</v>
      </c>
      <c r="J82" s="43" t="s">
        <v>125</v>
      </c>
      <c r="K82" s="40" t="s">
        <v>111</v>
      </c>
      <c r="L82" s="24">
        <v>0.3</v>
      </c>
      <c r="M82" s="30">
        <f>M75</f>
        <v>594</v>
      </c>
      <c r="N82" s="30">
        <f t="shared" ref="N82:X82" si="53">N75</f>
        <v>556</v>
      </c>
      <c r="O82" s="30">
        <f t="shared" si="53"/>
        <v>585</v>
      </c>
      <c r="P82" s="30">
        <f t="shared" si="53"/>
        <v>612</v>
      </c>
      <c r="Q82" s="30">
        <f t="shared" si="53"/>
        <v>478</v>
      </c>
      <c r="R82" s="30">
        <f t="shared" si="53"/>
        <v>565</v>
      </c>
      <c r="S82" s="30">
        <f t="shared" si="53"/>
        <v>615</v>
      </c>
      <c r="T82" s="30">
        <f t="shared" si="53"/>
        <v>543</v>
      </c>
      <c r="U82" s="30">
        <f t="shared" si="53"/>
        <v>527</v>
      </c>
      <c r="V82" s="30">
        <f t="shared" si="53"/>
        <v>596</v>
      </c>
      <c r="W82" s="30">
        <f t="shared" si="53"/>
        <v>610</v>
      </c>
      <c r="X82" s="30">
        <f t="shared" si="53"/>
        <v>694</v>
      </c>
      <c r="Y82" s="28">
        <f t="shared" si="6"/>
        <v>6975</v>
      </c>
      <c r="Z82" s="25">
        <f>ROUND(L82*Y82,0)</f>
        <v>2093</v>
      </c>
      <c r="AA82" s="26"/>
      <c r="AB82" s="27"/>
    </row>
    <row r="83" spans="1:28" s="85" customFormat="1" ht="27" customHeight="1" x14ac:dyDescent="0.15">
      <c r="A83" s="214"/>
      <c r="B83" s="216"/>
      <c r="C83" s="229"/>
      <c r="D83" s="226">
        <v>9</v>
      </c>
      <c r="E83" s="52" t="s">
        <v>15</v>
      </c>
      <c r="F83" s="170"/>
      <c r="G83" s="42" t="s">
        <v>243</v>
      </c>
      <c r="H83" s="40" t="s">
        <v>105</v>
      </c>
      <c r="I83" s="43" t="s">
        <v>125</v>
      </c>
      <c r="J83" s="43" t="s">
        <v>125</v>
      </c>
      <c r="K83" s="40" t="s">
        <v>111</v>
      </c>
      <c r="L83" s="24">
        <v>1</v>
      </c>
      <c r="M83" s="30">
        <f>M75</f>
        <v>594</v>
      </c>
      <c r="N83" s="30">
        <f t="shared" ref="N83:X83" si="54">N75</f>
        <v>556</v>
      </c>
      <c r="O83" s="30">
        <f t="shared" si="54"/>
        <v>585</v>
      </c>
      <c r="P83" s="30">
        <f t="shared" si="54"/>
        <v>612</v>
      </c>
      <c r="Q83" s="30">
        <f t="shared" si="54"/>
        <v>478</v>
      </c>
      <c r="R83" s="30">
        <f t="shared" si="54"/>
        <v>565</v>
      </c>
      <c r="S83" s="30">
        <f t="shared" si="54"/>
        <v>615</v>
      </c>
      <c r="T83" s="30">
        <f t="shared" si="54"/>
        <v>543</v>
      </c>
      <c r="U83" s="30">
        <f t="shared" si="54"/>
        <v>527</v>
      </c>
      <c r="V83" s="30">
        <f t="shared" si="54"/>
        <v>596</v>
      </c>
      <c r="W83" s="30">
        <f t="shared" si="54"/>
        <v>610</v>
      </c>
      <c r="X83" s="30">
        <f t="shared" si="54"/>
        <v>694</v>
      </c>
      <c r="Y83" s="28">
        <f t="shared" si="6"/>
        <v>6975</v>
      </c>
      <c r="Z83" s="25">
        <f t="shared" si="45"/>
        <v>6975</v>
      </c>
      <c r="AA83" s="26"/>
      <c r="AB83" s="27"/>
    </row>
    <row r="84" spans="1:28" ht="27" customHeight="1" x14ac:dyDescent="0.15">
      <c r="A84" s="214"/>
      <c r="B84" s="216"/>
      <c r="C84" s="230">
        <v>9</v>
      </c>
      <c r="D84" s="226">
        <v>1</v>
      </c>
      <c r="E84" s="52" t="s">
        <v>15</v>
      </c>
      <c r="F84" s="168" t="s">
        <v>208</v>
      </c>
      <c r="G84" s="42" t="s">
        <v>213</v>
      </c>
      <c r="H84" s="42" t="s">
        <v>105</v>
      </c>
      <c r="I84" s="43" t="s">
        <v>125</v>
      </c>
      <c r="J84" s="43" t="s">
        <v>125</v>
      </c>
      <c r="K84" s="42" t="s">
        <v>111</v>
      </c>
      <c r="L84" s="24">
        <v>0.5</v>
      </c>
      <c r="M84" s="30">
        <v>183</v>
      </c>
      <c r="N84" s="30">
        <v>165</v>
      </c>
      <c r="O84" s="30">
        <v>156</v>
      </c>
      <c r="P84" s="30">
        <v>176</v>
      </c>
      <c r="Q84" s="30">
        <v>132</v>
      </c>
      <c r="R84" s="30">
        <v>152</v>
      </c>
      <c r="S84" s="30">
        <v>144</v>
      </c>
      <c r="T84" s="30">
        <v>121</v>
      </c>
      <c r="U84" s="30">
        <v>168</v>
      </c>
      <c r="V84" s="30">
        <v>155</v>
      </c>
      <c r="W84" s="30">
        <v>180</v>
      </c>
      <c r="X84" s="30">
        <v>238</v>
      </c>
      <c r="Y84" s="28">
        <f t="shared" si="6"/>
        <v>1970</v>
      </c>
      <c r="Z84" s="25">
        <f>ROUND(L84*Y84,0)</f>
        <v>985</v>
      </c>
      <c r="AA84" s="26"/>
      <c r="AB84" s="27"/>
    </row>
    <row r="85" spans="1:28" ht="27" customHeight="1" x14ac:dyDescent="0.15">
      <c r="A85" s="214"/>
      <c r="B85" s="216"/>
      <c r="C85" s="223"/>
      <c r="D85" s="226">
        <v>2</v>
      </c>
      <c r="E85" s="52" t="s">
        <v>15</v>
      </c>
      <c r="F85" s="169"/>
      <c r="G85" s="73" t="s">
        <v>264</v>
      </c>
      <c r="H85" s="40" t="s">
        <v>105</v>
      </c>
      <c r="I85" s="43" t="s">
        <v>125</v>
      </c>
      <c r="J85" s="43" t="s">
        <v>125</v>
      </c>
      <c r="K85" s="40" t="s">
        <v>111</v>
      </c>
      <c r="L85" s="24">
        <v>2.5</v>
      </c>
      <c r="M85" s="30">
        <v>183</v>
      </c>
      <c r="N85" s="30">
        <v>165</v>
      </c>
      <c r="O85" s="30">
        <v>156</v>
      </c>
      <c r="P85" s="30">
        <v>176</v>
      </c>
      <c r="Q85" s="30">
        <v>132</v>
      </c>
      <c r="R85" s="30">
        <v>152</v>
      </c>
      <c r="S85" s="30">
        <v>144</v>
      </c>
      <c r="T85" s="30">
        <v>121</v>
      </c>
      <c r="U85" s="30">
        <v>168</v>
      </c>
      <c r="V85" s="30">
        <v>155</v>
      </c>
      <c r="W85" s="30">
        <v>180</v>
      </c>
      <c r="X85" s="31">
        <v>238</v>
      </c>
      <c r="Y85" s="28">
        <f t="shared" si="6"/>
        <v>1970</v>
      </c>
      <c r="Z85" s="25">
        <f t="shared" si="45"/>
        <v>4925</v>
      </c>
      <c r="AA85" s="26"/>
      <c r="AB85" s="27"/>
    </row>
    <row r="86" spans="1:28" ht="27" customHeight="1" x14ac:dyDescent="0.15">
      <c r="A86" s="214"/>
      <c r="B86" s="216"/>
      <c r="C86" s="223"/>
      <c r="D86" s="226">
        <v>3</v>
      </c>
      <c r="E86" s="52" t="s">
        <v>15</v>
      </c>
      <c r="F86" s="169"/>
      <c r="G86" s="73" t="s">
        <v>265</v>
      </c>
      <c r="H86" s="40" t="s">
        <v>105</v>
      </c>
      <c r="I86" s="43" t="s">
        <v>125</v>
      </c>
      <c r="J86" s="43" t="s">
        <v>125</v>
      </c>
      <c r="K86" s="40"/>
      <c r="L86" s="24">
        <v>2.5</v>
      </c>
      <c r="M86" s="30">
        <v>60</v>
      </c>
      <c r="N86" s="30">
        <v>34</v>
      </c>
      <c r="O86" s="30">
        <v>42</v>
      </c>
      <c r="P86" s="30">
        <v>51</v>
      </c>
      <c r="Q86" s="30">
        <v>40</v>
      </c>
      <c r="R86" s="30">
        <v>40</v>
      </c>
      <c r="S86" s="30">
        <v>45</v>
      </c>
      <c r="T86" s="30">
        <v>32</v>
      </c>
      <c r="U86" s="30">
        <v>46</v>
      </c>
      <c r="V86" s="30">
        <v>47</v>
      </c>
      <c r="W86" s="30">
        <v>52</v>
      </c>
      <c r="X86" s="31">
        <v>63</v>
      </c>
      <c r="Y86" s="28">
        <f t="shared" si="6"/>
        <v>552</v>
      </c>
      <c r="Z86" s="25">
        <f t="shared" si="45"/>
        <v>1380</v>
      </c>
      <c r="AA86" s="26"/>
      <c r="AB86" s="27"/>
    </row>
    <row r="87" spans="1:28" ht="27" customHeight="1" x14ac:dyDescent="0.15">
      <c r="A87" s="214"/>
      <c r="B87" s="216"/>
      <c r="C87" s="223"/>
      <c r="D87" s="226">
        <v>4</v>
      </c>
      <c r="E87" s="52" t="s">
        <v>15</v>
      </c>
      <c r="F87" s="169"/>
      <c r="G87" s="42" t="s">
        <v>232</v>
      </c>
      <c r="H87" s="40" t="s">
        <v>105</v>
      </c>
      <c r="I87" s="43" t="s">
        <v>125</v>
      </c>
      <c r="J87" s="43" t="s">
        <v>125</v>
      </c>
      <c r="K87" s="40" t="s">
        <v>111</v>
      </c>
      <c r="L87" s="24">
        <v>0.5</v>
      </c>
      <c r="M87" s="30">
        <f>M85</f>
        <v>183</v>
      </c>
      <c r="N87" s="30">
        <f t="shared" ref="N87:X87" si="55">N85</f>
        <v>165</v>
      </c>
      <c r="O87" s="30">
        <f t="shared" si="55"/>
        <v>156</v>
      </c>
      <c r="P87" s="30">
        <f t="shared" si="55"/>
        <v>176</v>
      </c>
      <c r="Q87" s="30">
        <f t="shared" si="55"/>
        <v>132</v>
      </c>
      <c r="R87" s="30">
        <f t="shared" si="55"/>
        <v>152</v>
      </c>
      <c r="S87" s="30">
        <f t="shared" si="55"/>
        <v>144</v>
      </c>
      <c r="T87" s="30">
        <f t="shared" si="55"/>
        <v>121</v>
      </c>
      <c r="U87" s="30">
        <f t="shared" si="55"/>
        <v>168</v>
      </c>
      <c r="V87" s="30">
        <f t="shared" si="55"/>
        <v>155</v>
      </c>
      <c r="W87" s="30">
        <f t="shared" si="55"/>
        <v>180</v>
      </c>
      <c r="X87" s="30">
        <f t="shared" si="55"/>
        <v>238</v>
      </c>
      <c r="Y87" s="28">
        <f t="shared" si="6"/>
        <v>1970</v>
      </c>
      <c r="Z87" s="25">
        <f t="shared" ref="Z87:Z88" si="56">ROUND(L87*Y87,0)</f>
        <v>985</v>
      </c>
      <c r="AA87" s="26"/>
      <c r="AB87" s="27"/>
    </row>
    <row r="88" spans="1:28" ht="27" customHeight="1" x14ac:dyDescent="0.15">
      <c r="A88" s="214"/>
      <c r="B88" s="216"/>
      <c r="C88" s="223"/>
      <c r="D88" s="226">
        <v>5</v>
      </c>
      <c r="E88" s="52" t="s">
        <v>15</v>
      </c>
      <c r="F88" s="169"/>
      <c r="G88" s="42" t="s">
        <v>257</v>
      </c>
      <c r="H88" s="40" t="s">
        <v>105</v>
      </c>
      <c r="I88" s="43" t="s">
        <v>125</v>
      </c>
      <c r="J88" s="43" t="s">
        <v>125</v>
      </c>
      <c r="K88" s="40" t="s">
        <v>111</v>
      </c>
      <c r="L88" s="24">
        <v>3</v>
      </c>
      <c r="M88" s="30">
        <f>M85</f>
        <v>183</v>
      </c>
      <c r="N88" s="30">
        <f t="shared" ref="N88:X88" si="57">N85</f>
        <v>165</v>
      </c>
      <c r="O88" s="30">
        <f t="shared" si="57"/>
        <v>156</v>
      </c>
      <c r="P88" s="30">
        <f t="shared" si="57"/>
        <v>176</v>
      </c>
      <c r="Q88" s="30">
        <f t="shared" si="57"/>
        <v>132</v>
      </c>
      <c r="R88" s="30">
        <f t="shared" si="57"/>
        <v>152</v>
      </c>
      <c r="S88" s="30">
        <f t="shared" si="57"/>
        <v>144</v>
      </c>
      <c r="T88" s="30">
        <f t="shared" si="57"/>
        <v>121</v>
      </c>
      <c r="U88" s="30">
        <f t="shared" si="57"/>
        <v>168</v>
      </c>
      <c r="V88" s="30">
        <f t="shared" si="57"/>
        <v>155</v>
      </c>
      <c r="W88" s="30">
        <f t="shared" si="57"/>
        <v>180</v>
      </c>
      <c r="X88" s="30">
        <f t="shared" si="57"/>
        <v>238</v>
      </c>
      <c r="Y88" s="28">
        <f t="shared" si="6"/>
        <v>1970</v>
      </c>
      <c r="Z88" s="25">
        <f t="shared" si="56"/>
        <v>5910</v>
      </c>
      <c r="AA88" s="26"/>
      <c r="AB88" s="27"/>
    </row>
    <row r="89" spans="1:28" ht="27" customHeight="1" x14ac:dyDescent="0.15">
      <c r="A89" s="214"/>
      <c r="B89" s="216"/>
      <c r="C89" s="223"/>
      <c r="D89" s="226">
        <v>6</v>
      </c>
      <c r="E89" s="52" t="s">
        <v>15</v>
      </c>
      <c r="F89" s="169"/>
      <c r="G89" s="42" t="s">
        <v>258</v>
      </c>
      <c r="H89" s="40" t="s">
        <v>105</v>
      </c>
      <c r="I89" s="43" t="s">
        <v>125</v>
      </c>
      <c r="J89" s="43" t="s">
        <v>125</v>
      </c>
      <c r="K89" s="40" t="s">
        <v>111</v>
      </c>
      <c r="L89" s="24">
        <v>2</v>
      </c>
      <c r="M89" s="30">
        <v>60</v>
      </c>
      <c r="N89" s="30">
        <v>34</v>
      </c>
      <c r="O89" s="30">
        <v>42</v>
      </c>
      <c r="P89" s="30">
        <v>51</v>
      </c>
      <c r="Q89" s="30">
        <v>40</v>
      </c>
      <c r="R89" s="30">
        <v>40</v>
      </c>
      <c r="S89" s="30">
        <v>45</v>
      </c>
      <c r="T89" s="30">
        <v>32</v>
      </c>
      <c r="U89" s="30">
        <v>46</v>
      </c>
      <c r="V89" s="30">
        <v>47</v>
      </c>
      <c r="W89" s="30">
        <v>52</v>
      </c>
      <c r="X89" s="30">
        <v>63</v>
      </c>
      <c r="Y89" s="28">
        <f t="shared" si="6"/>
        <v>552</v>
      </c>
      <c r="Z89" s="25">
        <f>ROUND(L89*Y89,0)</f>
        <v>1104</v>
      </c>
      <c r="AA89" s="26"/>
      <c r="AB89" s="27"/>
    </row>
    <row r="90" spans="1:28" ht="27" customHeight="1" x14ac:dyDescent="0.15">
      <c r="A90" s="214"/>
      <c r="B90" s="216"/>
      <c r="C90" s="223"/>
      <c r="D90" s="226">
        <v>7</v>
      </c>
      <c r="E90" s="52" t="s">
        <v>15</v>
      </c>
      <c r="F90" s="169"/>
      <c r="G90" s="44" t="s">
        <v>211</v>
      </c>
      <c r="H90" s="44" t="s">
        <v>106</v>
      </c>
      <c r="I90" s="44"/>
      <c r="J90" s="45"/>
      <c r="K90" s="44"/>
      <c r="L90" s="120">
        <v>1</v>
      </c>
      <c r="M90" s="10">
        <f>M88+M89</f>
        <v>243</v>
      </c>
      <c r="N90" s="10">
        <f t="shared" ref="N90:X90" si="58">N88+N89</f>
        <v>199</v>
      </c>
      <c r="O90" s="10">
        <f t="shared" si="58"/>
        <v>198</v>
      </c>
      <c r="P90" s="10">
        <f t="shared" si="58"/>
        <v>227</v>
      </c>
      <c r="Q90" s="10">
        <f t="shared" si="58"/>
        <v>172</v>
      </c>
      <c r="R90" s="10">
        <f t="shared" si="58"/>
        <v>192</v>
      </c>
      <c r="S90" s="10">
        <f t="shared" si="58"/>
        <v>189</v>
      </c>
      <c r="T90" s="10">
        <f t="shared" si="58"/>
        <v>153</v>
      </c>
      <c r="U90" s="10">
        <f t="shared" si="58"/>
        <v>214</v>
      </c>
      <c r="V90" s="10">
        <f t="shared" si="58"/>
        <v>202</v>
      </c>
      <c r="W90" s="10">
        <f t="shared" si="58"/>
        <v>232</v>
      </c>
      <c r="X90" s="10">
        <f t="shared" si="58"/>
        <v>301</v>
      </c>
      <c r="Y90" s="124">
        <f t="shared" si="6"/>
        <v>2522</v>
      </c>
      <c r="Z90" s="18"/>
      <c r="AA90" s="17">
        <f>ROUND(L90*Y90,0)</f>
        <v>2522</v>
      </c>
      <c r="AB90" s="27"/>
    </row>
    <row r="91" spans="1:28" ht="27" customHeight="1" x14ac:dyDescent="0.15">
      <c r="A91" s="214"/>
      <c r="B91" s="216"/>
      <c r="C91" s="223"/>
      <c r="D91" s="226">
        <v>8</v>
      </c>
      <c r="E91" s="52" t="s">
        <v>15</v>
      </c>
      <c r="F91" s="169"/>
      <c r="G91" s="42" t="s">
        <v>209</v>
      </c>
      <c r="H91" s="40" t="s">
        <v>105</v>
      </c>
      <c r="I91" s="43" t="s">
        <v>125</v>
      </c>
      <c r="J91" s="43" t="s">
        <v>125</v>
      </c>
      <c r="K91" s="40" t="s">
        <v>111</v>
      </c>
      <c r="L91" s="24">
        <v>1</v>
      </c>
      <c r="M91" s="30">
        <v>14</v>
      </c>
      <c r="N91" s="30">
        <v>9</v>
      </c>
      <c r="O91" s="30">
        <v>8</v>
      </c>
      <c r="P91" s="30">
        <v>11</v>
      </c>
      <c r="Q91" s="30">
        <v>5</v>
      </c>
      <c r="R91" s="30">
        <v>5</v>
      </c>
      <c r="S91" s="30">
        <v>10</v>
      </c>
      <c r="T91" s="30">
        <v>5</v>
      </c>
      <c r="U91" s="30">
        <v>18</v>
      </c>
      <c r="V91" s="30">
        <v>13</v>
      </c>
      <c r="W91" s="30">
        <v>9</v>
      </c>
      <c r="X91" s="31">
        <v>9</v>
      </c>
      <c r="Y91" s="28">
        <f>SUM(M91:X91)</f>
        <v>116</v>
      </c>
      <c r="Z91" s="25">
        <f t="shared" ref="Z91:Z109" si="59">ROUND(L91*Y91,0)</f>
        <v>116</v>
      </c>
      <c r="AA91" s="26"/>
      <c r="AB91" s="27"/>
    </row>
    <row r="92" spans="1:28" ht="27" customHeight="1" x14ac:dyDescent="0.15">
      <c r="A92" s="214"/>
      <c r="B92" s="216"/>
      <c r="C92" s="223"/>
      <c r="D92" s="226">
        <v>9</v>
      </c>
      <c r="E92" s="52" t="s">
        <v>15</v>
      </c>
      <c r="F92" s="169"/>
      <c r="G92" s="42" t="s">
        <v>55</v>
      </c>
      <c r="H92" s="40" t="s">
        <v>105</v>
      </c>
      <c r="I92" s="43" t="s">
        <v>125</v>
      </c>
      <c r="J92" s="43" t="s">
        <v>125</v>
      </c>
      <c r="K92" s="40" t="s">
        <v>111</v>
      </c>
      <c r="L92" s="24">
        <v>1</v>
      </c>
      <c r="M92" s="30">
        <f>M91</f>
        <v>14</v>
      </c>
      <c r="N92" s="30">
        <f t="shared" ref="N92:X92" si="60">N91</f>
        <v>9</v>
      </c>
      <c r="O92" s="30">
        <f t="shared" si="60"/>
        <v>8</v>
      </c>
      <c r="P92" s="30">
        <f t="shared" si="60"/>
        <v>11</v>
      </c>
      <c r="Q92" s="30">
        <f t="shared" si="60"/>
        <v>5</v>
      </c>
      <c r="R92" s="30">
        <f t="shared" si="60"/>
        <v>5</v>
      </c>
      <c r="S92" s="30">
        <f t="shared" si="60"/>
        <v>10</v>
      </c>
      <c r="T92" s="30">
        <f t="shared" si="60"/>
        <v>5</v>
      </c>
      <c r="U92" s="30">
        <f t="shared" si="60"/>
        <v>18</v>
      </c>
      <c r="V92" s="30">
        <f t="shared" si="60"/>
        <v>13</v>
      </c>
      <c r="W92" s="30">
        <f t="shared" si="60"/>
        <v>9</v>
      </c>
      <c r="X92" s="30">
        <f t="shared" si="60"/>
        <v>9</v>
      </c>
      <c r="Y92" s="28">
        <f t="shared" si="6"/>
        <v>116</v>
      </c>
      <c r="Z92" s="25">
        <f t="shared" si="59"/>
        <v>116</v>
      </c>
      <c r="AA92" s="26"/>
      <c r="AB92" s="27"/>
    </row>
    <row r="93" spans="1:28" ht="27" customHeight="1" x14ac:dyDescent="0.15">
      <c r="A93" s="214"/>
      <c r="B93" s="216"/>
      <c r="C93" s="223"/>
      <c r="D93" s="226">
        <v>10</v>
      </c>
      <c r="E93" s="52" t="s">
        <v>15</v>
      </c>
      <c r="F93" s="169"/>
      <c r="G93" s="42" t="s">
        <v>259</v>
      </c>
      <c r="H93" s="40" t="s">
        <v>105</v>
      </c>
      <c r="I93" s="43" t="s">
        <v>125</v>
      </c>
      <c r="J93" s="43" t="s">
        <v>125</v>
      </c>
      <c r="K93" s="40" t="s">
        <v>111</v>
      </c>
      <c r="L93" s="24">
        <v>1</v>
      </c>
      <c r="M93" s="30">
        <f>M91</f>
        <v>14</v>
      </c>
      <c r="N93" s="30">
        <f t="shared" ref="N93:X93" si="61">N91</f>
        <v>9</v>
      </c>
      <c r="O93" s="30">
        <f t="shared" si="61"/>
        <v>8</v>
      </c>
      <c r="P93" s="30">
        <f t="shared" si="61"/>
        <v>11</v>
      </c>
      <c r="Q93" s="30">
        <f t="shared" si="61"/>
        <v>5</v>
      </c>
      <c r="R93" s="30">
        <f t="shared" si="61"/>
        <v>5</v>
      </c>
      <c r="S93" s="30">
        <f t="shared" si="61"/>
        <v>10</v>
      </c>
      <c r="T93" s="30">
        <f t="shared" si="61"/>
        <v>5</v>
      </c>
      <c r="U93" s="30">
        <f t="shared" si="61"/>
        <v>18</v>
      </c>
      <c r="V93" s="30">
        <f t="shared" si="61"/>
        <v>13</v>
      </c>
      <c r="W93" s="30">
        <f t="shared" si="61"/>
        <v>9</v>
      </c>
      <c r="X93" s="30">
        <f t="shared" si="61"/>
        <v>9</v>
      </c>
      <c r="Y93" s="28">
        <f t="shared" si="6"/>
        <v>116</v>
      </c>
      <c r="Z93" s="25">
        <f t="shared" si="59"/>
        <v>116</v>
      </c>
      <c r="AA93" s="26"/>
      <c r="AB93" s="27"/>
    </row>
    <row r="94" spans="1:28" ht="27" customHeight="1" x14ac:dyDescent="0.15">
      <c r="A94" s="214"/>
      <c r="B94" s="216"/>
      <c r="C94" s="223"/>
      <c r="D94" s="226">
        <v>11</v>
      </c>
      <c r="E94" s="52" t="s">
        <v>15</v>
      </c>
      <c r="F94" s="169"/>
      <c r="G94" s="42" t="s">
        <v>210</v>
      </c>
      <c r="H94" s="40" t="s">
        <v>105</v>
      </c>
      <c r="I94" s="43" t="s">
        <v>125</v>
      </c>
      <c r="J94" s="43" t="s">
        <v>125</v>
      </c>
      <c r="K94" s="40" t="s">
        <v>111</v>
      </c>
      <c r="L94" s="24">
        <v>1</v>
      </c>
      <c r="M94" s="30">
        <f>M85</f>
        <v>183</v>
      </c>
      <c r="N94" s="30">
        <f t="shared" ref="N94:X94" si="62">N85</f>
        <v>165</v>
      </c>
      <c r="O94" s="30">
        <f t="shared" si="62"/>
        <v>156</v>
      </c>
      <c r="P94" s="30">
        <f t="shared" si="62"/>
        <v>176</v>
      </c>
      <c r="Q94" s="30">
        <f t="shared" si="62"/>
        <v>132</v>
      </c>
      <c r="R94" s="30">
        <f t="shared" si="62"/>
        <v>152</v>
      </c>
      <c r="S94" s="30">
        <f t="shared" si="62"/>
        <v>144</v>
      </c>
      <c r="T94" s="30">
        <f t="shared" si="62"/>
        <v>121</v>
      </c>
      <c r="U94" s="30">
        <f t="shared" si="62"/>
        <v>168</v>
      </c>
      <c r="V94" s="30">
        <f t="shared" si="62"/>
        <v>155</v>
      </c>
      <c r="W94" s="30">
        <f t="shared" si="62"/>
        <v>180</v>
      </c>
      <c r="X94" s="30">
        <f t="shared" si="62"/>
        <v>238</v>
      </c>
      <c r="Y94" s="28">
        <f t="shared" ref="Y94" si="63">SUM(M94:X94)</f>
        <v>1970</v>
      </c>
      <c r="Z94" s="25">
        <f t="shared" ref="Z94" si="64">ROUND(L94*Y94,0)</f>
        <v>1970</v>
      </c>
      <c r="AA94" s="26"/>
      <c r="AB94" s="27"/>
    </row>
    <row r="95" spans="1:28" ht="27" customHeight="1" x14ac:dyDescent="0.15">
      <c r="A95" s="214"/>
      <c r="B95" s="216"/>
      <c r="C95" s="223"/>
      <c r="D95" s="226">
        <v>12</v>
      </c>
      <c r="E95" s="52" t="s">
        <v>15</v>
      </c>
      <c r="F95" s="169"/>
      <c r="G95" s="42" t="s">
        <v>214</v>
      </c>
      <c r="H95" s="40" t="s">
        <v>105</v>
      </c>
      <c r="I95" s="43" t="s">
        <v>125</v>
      </c>
      <c r="J95" s="43" t="s">
        <v>125</v>
      </c>
      <c r="K95" s="40" t="s">
        <v>111</v>
      </c>
      <c r="L95" s="24">
        <v>0.5</v>
      </c>
      <c r="M95" s="30">
        <f>M85</f>
        <v>183</v>
      </c>
      <c r="N95" s="30">
        <f t="shared" ref="N95:X95" si="65">N85</f>
        <v>165</v>
      </c>
      <c r="O95" s="30">
        <f t="shared" si="65"/>
        <v>156</v>
      </c>
      <c r="P95" s="30">
        <f t="shared" si="65"/>
        <v>176</v>
      </c>
      <c r="Q95" s="30">
        <f t="shared" si="65"/>
        <v>132</v>
      </c>
      <c r="R95" s="30">
        <f t="shared" si="65"/>
        <v>152</v>
      </c>
      <c r="S95" s="30">
        <f t="shared" si="65"/>
        <v>144</v>
      </c>
      <c r="T95" s="30">
        <f t="shared" si="65"/>
        <v>121</v>
      </c>
      <c r="U95" s="30">
        <f t="shared" si="65"/>
        <v>168</v>
      </c>
      <c r="V95" s="30">
        <f t="shared" si="65"/>
        <v>155</v>
      </c>
      <c r="W95" s="30">
        <f t="shared" si="65"/>
        <v>180</v>
      </c>
      <c r="X95" s="30">
        <f t="shared" si="65"/>
        <v>238</v>
      </c>
      <c r="Y95" s="28">
        <f t="shared" si="6"/>
        <v>1970</v>
      </c>
      <c r="Z95" s="25">
        <f t="shared" si="59"/>
        <v>985</v>
      </c>
      <c r="AA95" s="26"/>
      <c r="AB95" s="27"/>
    </row>
    <row r="96" spans="1:28" ht="27" customHeight="1" x14ac:dyDescent="0.15">
      <c r="A96" s="214"/>
      <c r="B96" s="216"/>
      <c r="C96" s="224"/>
      <c r="D96" s="226">
        <v>13</v>
      </c>
      <c r="E96" s="52" t="s">
        <v>15</v>
      </c>
      <c r="F96" s="170"/>
      <c r="G96" s="42" t="s">
        <v>243</v>
      </c>
      <c r="H96" s="40" t="s">
        <v>105</v>
      </c>
      <c r="I96" s="43" t="s">
        <v>125</v>
      </c>
      <c r="J96" s="43" t="s">
        <v>125</v>
      </c>
      <c r="K96" s="40" t="s">
        <v>111</v>
      </c>
      <c r="L96" s="24">
        <v>1</v>
      </c>
      <c r="M96" s="30">
        <f>M85</f>
        <v>183</v>
      </c>
      <c r="N96" s="30">
        <f t="shared" ref="N96:X96" si="66">N85</f>
        <v>165</v>
      </c>
      <c r="O96" s="30">
        <f t="shared" si="66"/>
        <v>156</v>
      </c>
      <c r="P96" s="30">
        <f t="shared" si="66"/>
        <v>176</v>
      </c>
      <c r="Q96" s="30">
        <f t="shared" si="66"/>
        <v>132</v>
      </c>
      <c r="R96" s="30">
        <f t="shared" si="66"/>
        <v>152</v>
      </c>
      <c r="S96" s="30">
        <f t="shared" si="66"/>
        <v>144</v>
      </c>
      <c r="T96" s="30">
        <f t="shared" si="66"/>
        <v>121</v>
      </c>
      <c r="U96" s="30">
        <f t="shared" si="66"/>
        <v>168</v>
      </c>
      <c r="V96" s="30">
        <f t="shared" si="66"/>
        <v>155</v>
      </c>
      <c r="W96" s="30">
        <f t="shared" si="66"/>
        <v>180</v>
      </c>
      <c r="X96" s="30">
        <f t="shared" si="66"/>
        <v>238</v>
      </c>
      <c r="Y96" s="28">
        <f t="shared" si="6"/>
        <v>1970</v>
      </c>
      <c r="Z96" s="25">
        <f t="shared" si="59"/>
        <v>1970</v>
      </c>
      <c r="AA96" s="26"/>
      <c r="AB96" s="27"/>
    </row>
    <row r="97" spans="1:28" s="85" customFormat="1" ht="27" customHeight="1" x14ac:dyDescent="0.15">
      <c r="A97" s="214"/>
      <c r="B97" s="216"/>
      <c r="C97" s="225">
        <v>10</v>
      </c>
      <c r="D97" s="226">
        <v>1</v>
      </c>
      <c r="E97" s="52" t="s">
        <v>15</v>
      </c>
      <c r="F97" s="177" t="s">
        <v>222</v>
      </c>
      <c r="G97" s="42" t="s">
        <v>281</v>
      </c>
      <c r="H97" s="42" t="s">
        <v>105</v>
      </c>
      <c r="I97" s="43" t="s">
        <v>125</v>
      </c>
      <c r="J97" s="43" t="s">
        <v>125</v>
      </c>
      <c r="K97" s="42" t="s">
        <v>111</v>
      </c>
      <c r="L97" s="24">
        <v>2</v>
      </c>
      <c r="M97" s="30">
        <v>419</v>
      </c>
      <c r="N97" s="30">
        <v>374</v>
      </c>
      <c r="O97" s="30">
        <v>429</v>
      </c>
      <c r="P97" s="30">
        <v>331</v>
      </c>
      <c r="Q97" s="30">
        <v>280</v>
      </c>
      <c r="R97" s="30">
        <v>300</v>
      </c>
      <c r="S97" s="30">
        <v>408</v>
      </c>
      <c r="T97" s="30">
        <v>369</v>
      </c>
      <c r="U97" s="30">
        <v>418</v>
      </c>
      <c r="V97" s="30">
        <v>410</v>
      </c>
      <c r="W97" s="30">
        <v>321</v>
      </c>
      <c r="X97" s="30">
        <v>340</v>
      </c>
      <c r="Y97" s="28">
        <f t="shared" ref="Y97:Y103" si="67">SUM(M97:X97)</f>
        <v>4399</v>
      </c>
      <c r="Z97" s="25">
        <f t="shared" si="59"/>
        <v>8798</v>
      </c>
      <c r="AA97" s="26"/>
      <c r="AB97" s="27"/>
    </row>
    <row r="98" spans="1:28" s="85" customFormat="1" ht="27" customHeight="1" x14ac:dyDescent="0.15">
      <c r="A98" s="214"/>
      <c r="B98" s="216"/>
      <c r="C98" s="228"/>
      <c r="D98" s="226"/>
      <c r="E98" s="52"/>
      <c r="F98" s="177"/>
      <c r="G98" s="42" t="s">
        <v>158</v>
      </c>
      <c r="H98" s="42" t="s">
        <v>105</v>
      </c>
      <c r="I98" s="43" t="s">
        <v>125</v>
      </c>
      <c r="J98" s="43" t="s">
        <v>125</v>
      </c>
      <c r="K98" s="42" t="s">
        <v>111</v>
      </c>
      <c r="L98" s="24">
        <v>0.5</v>
      </c>
      <c r="M98" s="30">
        <f>M97</f>
        <v>419</v>
      </c>
      <c r="N98" s="30">
        <f t="shared" ref="N98:X98" si="68">N97</f>
        <v>374</v>
      </c>
      <c r="O98" s="30">
        <f t="shared" si="68"/>
        <v>429</v>
      </c>
      <c r="P98" s="30">
        <f t="shared" si="68"/>
        <v>331</v>
      </c>
      <c r="Q98" s="30">
        <f t="shared" si="68"/>
        <v>280</v>
      </c>
      <c r="R98" s="30">
        <f t="shared" si="68"/>
        <v>300</v>
      </c>
      <c r="S98" s="30">
        <f t="shared" si="68"/>
        <v>408</v>
      </c>
      <c r="T98" s="30">
        <f t="shared" si="68"/>
        <v>369</v>
      </c>
      <c r="U98" s="30">
        <f t="shared" si="68"/>
        <v>418</v>
      </c>
      <c r="V98" s="30">
        <f t="shared" si="68"/>
        <v>410</v>
      </c>
      <c r="W98" s="30">
        <f t="shared" si="68"/>
        <v>321</v>
      </c>
      <c r="X98" s="30">
        <f t="shared" si="68"/>
        <v>340</v>
      </c>
      <c r="Y98" s="28">
        <f t="shared" ref="Y98" si="69">SUM(M98:X98)</f>
        <v>4399</v>
      </c>
      <c r="Z98" s="25">
        <f t="shared" si="59"/>
        <v>2200</v>
      </c>
      <c r="AA98" s="26"/>
      <c r="AB98" s="27"/>
    </row>
    <row r="99" spans="1:28" s="85" customFormat="1" ht="27" customHeight="1" x14ac:dyDescent="0.15">
      <c r="A99" s="214"/>
      <c r="B99" s="216"/>
      <c r="C99" s="223"/>
      <c r="D99" s="226">
        <v>2</v>
      </c>
      <c r="E99" s="52" t="s">
        <v>15</v>
      </c>
      <c r="F99" s="177"/>
      <c r="G99" s="42" t="s">
        <v>159</v>
      </c>
      <c r="H99" s="40" t="s">
        <v>105</v>
      </c>
      <c r="I99" s="43" t="s">
        <v>125</v>
      </c>
      <c r="J99" s="43" t="s">
        <v>125</v>
      </c>
      <c r="K99" s="40" t="s">
        <v>111</v>
      </c>
      <c r="L99" s="24">
        <v>0.5</v>
      </c>
      <c r="M99" s="30">
        <v>542</v>
      </c>
      <c r="N99" s="30">
        <v>525</v>
      </c>
      <c r="O99" s="30">
        <v>545</v>
      </c>
      <c r="P99" s="30">
        <v>431</v>
      </c>
      <c r="Q99" s="30">
        <v>364</v>
      </c>
      <c r="R99" s="30">
        <v>371</v>
      </c>
      <c r="S99" s="30">
        <v>561</v>
      </c>
      <c r="T99" s="30">
        <v>489</v>
      </c>
      <c r="U99" s="30">
        <v>524</v>
      </c>
      <c r="V99" s="30">
        <v>551</v>
      </c>
      <c r="W99" s="30">
        <v>416</v>
      </c>
      <c r="X99" s="31">
        <v>444</v>
      </c>
      <c r="Y99" s="28">
        <f t="shared" si="67"/>
        <v>5763</v>
      </c>
      <c r="Z99" s="25">
        <f t="shared" si="59"/>
        <v>2882</v>
      </c>
      <c r="AA99" s="26"/>
      <c r="AB99" s="27"/>
    </row>
    <row r="100" spans="1:28" s="85" customFormat="1" ht="27" customHeight="1" x14ac:dyDescent="0.15">
      <c r="A100" s="214"/>
      <c r="B100" s="216"/>
      <c r="C100" s="223"/>
      <c r="D100" s="226">
        <v>3</v>
      </c>
      <c r="E100" s="52" t="s">
        <v>15</v>
      </c>
      <c r="F100" s="177"/>
      <c r="G100" s="44" t="s">
        <v>160</v>
      </c>
      <c r="H100" s="44" t="s">
        <v>106</v>
      </c>
      <c r="I100" s="45"/>
      <c r="J100" s="45"/>
      <c r="K100" s="39"/>
      <c r="L100" s="120">
        <v>1</v>
      </c>
      <c r="M100" s="10">
        <f>M99</f>
        <v>542</v>
      </c>
      <c r="N100" s="10">
        <f t="shared" ref="N100:Y100" si="70">N99</f>
        <v>525</v>
      </c>
      <c r="O100" s="10">
        <f t="shared" si="70"/>
        <v>545</v>
      </c>
      <c r="P100" s="10">
        <f t="shared" si="70"/>
        <v>431</v>
      </c>
      <c r="Q100" s="10">
        <f t="shared" si="70"/>
        <v>364</v>
      </c>
      <c r="R100" s="10">
        <f t="shared" si="70"/>
        <v>371</v>
      </c>
      <c r="S100" s="10">
        <f t="shared" si="70"/>
        <v>561</v>
      </c>
      <c r="T100" s="10">
        <f t="shared" si="70"/>
        <v>489</v>
      </c>
      <c r="U100" s="10">
        <f t="shared" si="70"/>
        <v>524</v>
      </c>
      <c r="V100" s="10">
        <f t="shared" si="70"/>
        <v>551</v>
      </c>
      <c r="W100" s="10">
        <f t="shared" si="70"/>
        <v>416</v>
      </c>
      <c r="X100" s="10">
        <f t="shared" si="70"/>
        <v>444</v>
      </c>
      <c r="Y100" s="10">
        <f t="shared" si="70"/>
        <v>5763</v>
      </c>
      <c r="Z100" s="18"/>
      <c r="AA100" s="17">
        <f t="shared" ref="AA100" si="71">ROUND(L100*Y100,0)</f>
        <v>5763</v>
      </c>
      <c r="AB100" s="15"/>
    </row>
    <row r="101" spans="1:28" s="85" customFormat="1" ht="27" customHeight="1" x14ac:dyDescent="0.15">
      <c r="A101" s="214"/>
      <c r="B101" s="216"/>
      <c r="C101" s="223"/>
      <c r="D101" s="226">
        <v>4</v>
      </c>
      <c r="E101" s="52" t="s">
        <v>15</v>
      </c>
      <c r="F101" s="177"/>
      <c r="G101" s="42" t="s">
        <v>82</v>
      </c>
      <c r="H101" s="40" t="s">
        <v>105</v>
      </c>
      <c r="I101" s="43" t="s">
        <v>125</v>
      </c>
      <c r="J101" s="43" t="s">
        <v>125</v>
      </c>
      <c r="K101" s="40" t="s">
        <v>111</v>
      </c>
      <c r="L101" s="24">
        <v>1</v>
      </c>
      <c r="M101" s="30">
        <f>M97</f>
        <v>419</v>
      </c>
      <c r="N101" s="30">
        <f t="shared" ref="N101:X101" si="72">N97</f>
        <v>374</v>
      </c>
      <c r="O101" s="30">
        <f t="shared" si="72"/>
        <v>429</v>
      </c>
      <c r="P101" s="30">
        <f t="shared" si="72"/>
        <v>331</v>
      </c>
      <c r="Q101" s="30">
        <f t="shared" si="72"/>
        <v>280</v>
      </c>
      <c r="R101" s="30">
        <f t="shared" si="72"/>
        <v>300</v>
      </c>
      <c r="S101" s="30">
        <f t="shared" si="72"/>
        <v>408</v>
      </c>
      <c r="T101" s="30">
        <f t="shared" si="72"/>
        <v>369</v>
      </c>
      <c r="U101" s="30">
        <f t="shared" si="72"/>
        <v>418</v>
      </c>
      <c r="V101" s="30">
        <f t="shared" si="72"/>
        <v>410</v>
      </c>
      <c r="W101" s="30">
        <f t="shared" si="72"/>
        <v>321</v>
      </c>
      <c r="X101" s="30">
        <f t="shared" si="72"/>
        <v>340</v>
      </c>
      <c r="Y101" s="28">
        <f t="shared" si="67"/>
        <v>4399</v>
      </c>
      <c r="Z101" s="25">
        <f t="shared" ref="Z101:Z103" si="73">ROUND(L101*Y101,0)</f>
        <v>4399</v>
      </c>
      <c r="AA101" s="26"/>
      <c r="AB101" s="27"/>
    </row>
    <row r="102" spans="1:28" s="85" customFormat="1" ht="27" customHeight="1" x14ac:dyDescent="0.15">
      <c r="A102" s="214"/>
      <c r="B102" s="216"/>
      <c r="C102" s="223"/>
      <c r="D102" s="226">
        <v>5</v>
      </c>
      <c r="E102" s="52" t="s">
        <v>15</v>
      </c>
      <c r="F102" s="177"/>
      <c r="G102" s="42" t="s">
        <v>49</v>
      </c>
      <c r="H102" s="40" t="s">
        <v>105</v>
      </c>
      <c r="I102" s="43" t="s">
        <v>125</v>
      </c>
      <c r="J102" s="43" t="s">
        <v>125</v>
      </c>
      <c r="K102" s="40" t="s">
        <v>111</v>
      </c>
      <c r="L102" s="24">
        <v>0.3</v>
      </c>
      <c r="M102" s="30">
        <f t="shared" ref="M102:X102" si="74">M97</f>
        <v>419</v>
      </c>
      <c r="N102" s="30">
        <f t="shared" si="74"/>
        <v>374</v>
      </c>
      <c r="O102" s="30">
        <f t="shared" si="74"/>
        <v>429</v>
      </c>
      <c r="P102" s="30">
        <f t="shared" si="74"/>
        <v>331</v>
      </c>
      <c r="Q102" s="30">
        <f t="shared" si="74"/>
        <v>280</v>
      </c>
      <c r="R102" s="30">
        <f t="shared" si="74"/>
        <v>300</v>
      </c>
      <c r="S102" s="30">
        <f t="shared" si="74"/>
        <v>408</v>
      </c>
      <c r="T102" s="30">
        <f t="shared" si="74"/>
        <v>369</v>
      </c>
      <c r="U102" s="30">
        <f t="shared" si="74"/>
        <v>418</v>
      </c>
      <c r="V102" s="30">
        <f t="shared" si="74"/>
        <v>410</v>
      </c>
      <c r="W102" s="30">
        <f t="shared" si="74"/>
        <v>321</v>
      </c>
      <c r="X102" s="30">
        <f t="shared" si="74"/>
        <v>340</v>
      </c>
      <c r="Y102" s="28">
        <f t="shared" si="67"/>
        <v>4399</v>
      </c>
      <c r="Z102" s="25">
        <f t="shared" si="73"/>
        <v>1320</v>
      </c>
      <c r="AA102" s="26"/>
      <c r="AB102" s="27"/>
    </row>
    <row r="103" spans="1:28" s="85" customFormat="1" ht="27" customHeight="1" x14ac:dyDescent="0.15">
      <c r="A103" s="214"/>
      <c r="B103" s="216"/>
      <c r="C103" s="224"/>
      <c r="D103" s="226">
        <v>6</v>
      </c>
      <c r="E103" s="52" t="s">
        <v>15</v>
      </c>
      <c r="F103" s="177"/>
      <c r="G103" s="42" t="s">
        <v>243</v>
      </c>
      <c r="H103" s="40" t="s">
        <v>105</v>
      </c>
      <c r="I103" s="43" t="s">
        <v>125</v>
      </c>
      <c r="J103" s="43" t="s">
        <v>125</v>
      </c>
      <c r="K103" s="40" t="s">
        <v>111</v>
      </c>
      <c r="L103" s="24">
        <v>1</v>
      </c>
      <c r="M103" s="30">
        <f t="shared" ref="M103:X103" si="75">M97</f>
        <v>419</v>
      </c>
      <c r="N103" s="30">
        <f t="shared" si="75"/>
        <v>374</v>
      </c>
      <c r="O103" s="30">
        <f t="shared" si="75"/>
        <v>429</v>
      </c>
      <c r="P103" s="30">
        <f t="shared" si="75"/>
        <v>331</v>
      </c>
      <c r="Q103" s="30">
        <f t="shared" si="75"/>
        <v>280</v>
      </c>
      <c r="R103" s="30">
        <f t="shared" si="75"/>
        <v>300</v>
      </c>
      <c r="S103" s="30">
        <f t="shared" si="75"/>
        <v>408</v>
      </c>
      <c r="T103" s="30">
        <f t="shared" si="75"/>
        <v>369</v>
      </c>
      <c r="U103" s="30">
        <f t="shared" si="75"/>
        <v>418</v>
      </c>
      <c r="V103" s="30">
        <f t="shared" si="75"/>
        <v>410</v>
      </c>
      <c r="W103" s="30">
        <f t="shared" si="75"/>
        <v>321</v>
      </c>
      <c r="X103" s="30">
        <f t="shared" si="75"/>
        <v>340</v>
      </c>
      <c r="Y103" s="28">
        <f t="shared" si="67"/>
        <v>4399</v>
      </c>
      <c r="Z103" s="25">
        <f t="shared" si="73"/>
        <v>4399</v>
      </c>
      <c r="AA103" s="26"/>
      <c r="AB103" s="27"/>
    </row>
    <row r="104" spans="1:28" s="85" customFormat="1" ht="27" customHeight="1" x14ac:dyDescent="0.15">
      <c r="A104" s="214"/>
      <c r="B104" s="216"/>
      <c r="C104" s="225">
        <v>11</v>
      </c>
      <c r="D104" s="226">
        <v>1</v>
      </c>
      <c r="E104" s="52" t="s">
        <v>15</v>
      </c>
      <c r="F104" s="188" t="s">
        <v>126</v>
      </c>
      <c r="G104" s="42" t="s">
        <v>24</v>
      </c>
      <c r="H104" s="42" t="s">
        <v>105</v>
      </c>
      <c r="I104" s="43" t="s">
        <v>125</v>
      </c>
      <c r="J104" s="43" t="s">
        <v>125</v>
      </c>
      <c r="K104" s="115" t="s">
        <v>112</v>
      </c>
      <c r="L104" s="24">
        <v>5</v>
      </c>
      <c r="M104" s="101">
        <v>20</v>
      </c>
      <c r="N104" s="101">
        <v>20</v>
      </c>
      <c r="O104" s="101">
        <v>20</v>
      </c>
      <c r="P104" s="101">
        <v>20</v>
      </c>
      <c r="Q104" s="101">
        <v>20</v>
      </c>
      <c r="R104" s="101">
        <v>20</v>
      </c>
      <c r="S104" s="101">
        <v>20</v>
      </c>
      <c r="T104" s="101">
        <v>20</v>
      </c>
      <c r="U104" s="101">
        <v>20</v>
      </c>
      <c r="V104" s="101">
        <v>20</v>
      </c>
      <c r="W104" s="101">
        <v>20</v>
      </c>
      <c r="X104" s="102">
        <v>20</v>
      </c>
      <c r="Y104" s="103">
        <f>SUM(M104:X104)</f>
        <v>240</v>
      </c>
      <c r="Z104" s="25">
        <f t="shared" si="59"/>
        <v>1200</v>
      </c>
      <c r="AA104" s="26"/>
      <c r="AB104" s="104"/>
    </row>
    <row r="105" spans="1:28" s="85" customFormat="1" ht="27" customHeight="1" x14ac:dyDescent="0.15">
      <c r="A105" s="214"/>
      <c r="B105" s="216"/>
      <c r="C105" s="223"/>
      <c r="D105" s="226">
        <v>2</v>
      </c>
      <c r="E105" s="52" t="s">
        <v>15</v>
      </c>
      <c r="F105" s="189"/>
      <c r="G105" s="42" t="s">
        <v>56</v>
      </c>
      <c r="H105" s="40" t="s">
        <v>105</v>
      </c>
      <c r="I105" s="43" t="s">
        <v>125</v>
      </c>
      <c r="J105" s="43" t="s">
        <v>125</v>
      </c>
      <c r="K105" s="115" t="s">
        <v>118</v>
      </c>
      <c r="L105" s="24">
        <v>10</v>
      </c>
      <c r="M105" s="101">
        <v>20</v>
      </c>
      <c r="N105" s="101">
        <v>20</v>
      </c>
      <c r="O105" s="101">
        <v>20</v>
      </c>
      <c r="P105" s="101">
        <v>20</v>
      </c>
      <c r="Q105" s="101">
        <v>20</v>
      </c>
      <c r="R105" s="101">
        <v>20</v>
      </c>
      <c r="S105" s="101">
        <v>20</v>
      </c>
      <c r="T105" s="101">
        <v>20</v>
      </c>
      <c r="U105" s="101">
        <v>20</v>
      </c>
      <c r="V105" s="101">
        <v>20</v>
      </c>
      <c r="W105" s="101">
        <v>20</v>
      </c>
      <c r="X105" s="102">
        <v>20</v>
      </c>
      <c r="Y105" s="103">
        <f t="shared" ref="Y105:Y110" si="76">SUM(M105:X105)</f>
        <v>240</v>
      </c>
      <c r="Z105" s="25">
        <f t="shared" si="59"/>
        <v>2400</v>
      </c>
      <c r="AA105" s="26"/>
      <c r="AB105" s="104"/>
    </row>
    <row r="106" spans="1:28" s="85" customFormat="1" ht="27" customHeight="1" x14ac:dyDescent="0.15">
      <c r="A106" s="214"/>
      <c r="B106" s="216"/>
      <c r="C106" s="223"/>
      <c r="D106" s="226">
        <v>3</v>
      </c>
      <c r="E106" s="52" t="s">
        <v>15</v>
      </c>
      <c r="F106" s="189"/>
      <c r="G106" s="42" t="s">
        <v>116</v>
      </c>
      <c r="H106" s="40" t="s">
        <v>105</v>
      </c>
      <c r="I106" s="41"/>
      <c r="J106" s="41"/>
      <c r="K106" s="115" t="s">
        <v>118</v>
      </c>
      <c r="L106" s="24">
        <v>5</v>
      </c>
      <c r="M106" s="30">
        <v>20</v>
      </c>
      <c r="N106" s="30">
        <v>20</v>
      </c>
      <c r="O106" s="30">
        <v>20</v>
      </c>
      <c r="P106" s="30">
        <v>20</v>
      </c>
      <c r="Q106" s="30">
        <v>20</v>
      </c>
      <c r="R106" s="30">
        <v>20</v>
      </c>
      <c r="S106" s="30">
        <v>20</v>
      </c>
      <c r="T106" s="30">
        <v>20</v>
      </c>
      <c r="U106" s="30">
        <v>20</v>
      </c>
      <c r="V106" s="30">
        <v>20</v>
      </c>
      <c r="W106" s="30">
        <v>20</v>
      </c>
      <c r="X106" s="31">
        <v>20</v>
      </c>
      <c r="Y106" s="28">
        <f t="shared" si="76"/>
        <v>240</v>
      </c>
      <c r="Z106" s="25">
        <f t="shared" si="59"/>
        <v>1200</v>
      </c>
      <c r="AA106" s="26"/>
      <c r="AB106" s="104"/>
    </row>
    <row r="107" spans="1:28" s="85" customFormat="1" ht="27" customHeight="1" x14ac:dyDescent="0.15">
      <c r="A107" s="214"/>
      <c r="B107" s="216"/>
      <c r="C107" s="223"/>
      <c r="D107" s="226">
        <v>4</v>
      </c>
      <c r="E107" s="52" t="s">
        <v>15</v>
      </c>
      <c r="F107" s="189"/>
      <c r="G107" s="42" t="s">
        <v>117</v>
      </c>
      <c r="H107" s="40" t="s">
        <v>105</v>
      </c>
      <c r="I107" s="41"/>
      <c r="J107" s="41"/>
      <c r="K107" s="115" t="s">
        <v>118</v>
      </c>
      <c r="L107" s="24">
        <v>2</v>
      </c>
      <c r="M107" s="30">
        <v>20</v>
      </c>
      <c r="N107" s="30">
        <v>20</v>
      </c>
      <c r="O107" s="30">
        <v>20</v>
      </c>
      <c r="P107" s="30">
        <v>20</v>
      </c>
      <c r="Q107" s="30">
        <v>20</v>
      </c>
      <c r="R107" s="30">
        <v>20</v>
      </c>
      <c r="S107" s="30">
        <v>20</v>
      </c>
      <c r="T107" s="30">
        <v>20</v>
      </c>
      <c r="U107" s="30">
        <v>20</v>
      </c>
      <c r="V107" s="30">
        <v>20</v>
      </c>
      <c r="W107" s="30">
        <v>20</v>
      </c>
      <c r="X107" s="31">
        <v>20</v>
      </c>
      <c r="Y107" s="28">
        <f t="shared" si="76"/>
        <v>240</v>
      </c>
      <c r="Z107" s="25">
        <f t="shared" si="59"/>
        <v>480</v>
      </c>
      <c r="AA107" s="26"/>
      <c r="AB107" s="104"/>
    </row>
    <row r="108" spans="1:28" s="85" customFormat="1" ht="27" customHeight="1" x14ac:dyDescent="0.15">
      <c r="A108" s="214"/>
      <c r="B108" s="216"/>
      <c r="C108" s="223"/>
      <c r="D108" s="226">
        <v>5</v>
      </c>
      <c r="E108" s="52" t="s">
        <v>15</v>
      </c>
      <c r="F108" s="189"/>
      <c r="G108" s="73" t="s">
        <v>244</v>
      </c>
      <c r="H108" s="40" t="s">
        <v>105</v>
      </c>
      <c r="I108" s="43" t="s">
        <v>125</v>
      </c>
      <c r="J108" s="43" t="s">
        <v>125</v>
      </c>
      <c r="K108" s="115" t="s">
        <v>305</v>
      </c>
      <c r="L108" s="24">
        <v>5</v>
      </c>
      <c r="M108" s="30">
        <v>20</v>
      </c>
      <c r="N108" s="30">
        <v>20</v>
      </c>
      <c r="O108" s="30">
        <v>20</v>
      </c>
      <c r="P108" s="30">
        <v>20</v>
      </c>
      <c r="Q108" s="30">
        <v>20</v>
      </c>
      <c r="R108" s="30">
        <v>20</v>
      </c>
      <c r="S108" s="30">
        <v>20</v>
      </c>
      <c r="T108" s="30">
        <v>20</v>
      </c>
      <c r="U108" s="30">
        <v>20</v>
      </c>
      <c r="V108" s="30">
        <v>20</v>
      </c>
      <c r="W108" s="30">
        <v>20</v>
      </c>
      <c r="X108" s="31">
        <v>20</v>
      </c>
      <c r="Y108" s="28">
        <f t="shared" si="76"/>
        <v>240</v>
      </c>
      <c r="Z108" s="25">
        <f t="shared" si="59"/>
        <v>1200</v>
      </c>
      <c r="AA108" s="26"/>
      <c r="AB108" s="137"/>
    </row>
    <row r="109" spans="1:28" s="85" customFormat="1" ht="29.25" x14ac:dyDescent="0.15">
      <c r="A109" s="214"/>
      <c r="B109" s="216"/>
      <c r="C109" s="223"/>
      <c r="D109" s="226">
        <v>6</v>
      </c>
      <c r="E109" s="52" t="s">
        <v>15</v>
      </c>
      <c r="F109" s="189"/>
      <c r="G109" s="163" t="s">
        <v>306</v>
      </c>
      <c r="H109" s="40" t="s">
        <v>105</v>
      </c>
      <c r="I109" s="43" t="s">
        <v>125</v>
      </c>
      <c r="J109" s="43" t="s">
        <v>125</v>
      </c>
      <c r="K109" s="115" t="s">
        <v>131</v>
      </c>
      <c r="L109" s="24">
        <v>60</v>
      </c>
      <c r="M109" s="30">
        <v>20</v>
      </c>
      <c r="N109" s="30">
        <v>20</v>
      </c>
      <c r="O109" s="30">
        <v>20</v>
      </c>
      <c r="P109" s="30">
        <v>20</v>
      </c>
      <c r="Q109" s="30">
        <v>20</v>
      </c>
      <c r="R109" s="30">
        <v>20</v>
      </c>
      <c r="S109" s="30">
        <v>20</v>
      </c>
      <c r="T109" s="30">
        <v>20</v>
      </c>
      <c r="U109" s="30">
        <v>20</v>
      </c>
      <c r="V109" s="30">
        <v>20</v>
      </c>
      <c r="W109" s="30">
        <v>20</v>
      </c>
      <c r="X109" s="31">
        <v>20</v>
      </c>
      <c r="Y109" s="28">
        <f t="shared" si="76"/>
        <v>240</v>
      </c>
      <c r="Z109" s="25">
        <f t="shared" si="59"/>
        <v>14400</v>
      </c>
      <c r="AA109" s="26"/>
      <c r="AB109" s="137" t="s">
        <v>132</v>
      </c>
    </row>
    <row r="110" spans="1:28" s="85" customFormat="1" ht="27" customHeight="1" x14ac:dyDescent="0.15">
      <c r="A110" s="214"/>
      <c r="B110" s="216"/>
      <c r="C110" s="223"/>
      <c r="D110" s="226">
        <v>7</v>
      </c>
      <c r="E110" s="52" t="s">
        <v>15</v>
      </c>
      <c r="F110" s="189"/>
      <c r="G110" s="119" t="s">
        <v>307</v>
      </c>
      <c r="H110" s="44" t="s">
        <v>106</v>
      </c>
      <c r="I110" s="45"/>
      <c r="J110" s="45"/>
      <c r="K110" s="138"/>
      <c r="L110" s="120">
        <v>10</v>
      </c>
      <c r="M110" s="10">
        <v>20</v>
      </c>
      <c r="N110" s="10">
        <v>20</v>
      </c>
      <c r="O110" s="10">
        <v>20</v>
      </c>
      <c r="P110" s="10">
        <v>20</v>
      </c>
      <c r="Q110" s="10">
        <v>20</v>
      </c>
      <c r="R110" s="10">
        <v>20</v>
      </c>
      <c r="S110" s="10">
        <v>20</v>
      </c>
      <c r="T110" s="10">
        <v>20</v>
      </c>
      <c r="U110" s="10">
        <v>20</v>
      </c>
      <c r="V110" s="10">
        <v>20</v>
      </c>
      <c r="W110" s="10">
        <v>20</v>
      </c>
      <c r="X110" s="125">
        <v>20</v>
      </c>
      <c r="Y110" s="124">
        <f t="shared" si="76"/>
        <v>240</v>
      </c>
      <c r="Z110" s="18"/>
      <c r="AA110" s="18">
        <f>ROUND(L110*Y110,0)</f>
        <v>2400</v>
      </c>
      <c r="AB110" s="139"/>
    </row>
    <row r="111" spans="1:28" s="85" customFormat="1" ht="27" customHeight="1" x14ac:dyDescent="0.15">
      <c r="A111" s="214"/>
      <c r="B111" s="216"/>
      <c r="C111" s="223"/>
      <c r="D111" s="226">
        <v>8</v>
      </c>
      <c r="E111" s="52" t="s">
        <v>15</v>
      </c>
      <c r="F111" s="189"/>
      <c r="G111" s="42" t="s">
        <v>139</v>
      </c>
      <c r="H111" s="40" t="s">
        <v>105</v>
      </c>
      <c r="I111" s="43"/>
      <c r="J111" s="43"/>
      <c r="K111" s="115" t="s">
        <v>112</v>
      </c>
      <c r="L111" s="24">
        <v>30</v>
      </c>
      <c r="M111" s="30">
        <v>20</v>
      </c>
      <c r="N111" s="30">
        <v>20</v>
      </c>
      <c r="O111" s="30">
        <v>20</v>
      </c>
      <c r="P111" s="30">
        <v>20</v>
      </c>
      <c r="Q111" s="30">
        <v>20</v>
      </c>
      <c r="R111" s="30">
        <v>20</v>
      </c>
      <c r="S111" s="30">
        <v>20</v>
      </c>
      <c r="T111" s="30">
        <v>20</v>
      </c>
      <c r="U111" s="30">
        <v>20</v>
      </c>
      <c r="V111" s="30">
        <v>20</v>
      </c>
      <c r="W111" s="30">
        <v>20</v>
      </c>
      <c r="X111" s="31">
        <v>20</v>
      </c>
      <c r="Y111" s="28">
        <f t="shared" ref="Y111:Y113" si="77">SUM(M111:X111)</f>
        <v>240</v>
      </c>
      <c r="Z111" s="25">
        <f t="shared" ref="Z111" si="78">ROUND(L111*Y111,0)</f>
        <v>7200</v>
      </c>
      <c r="AA111" s="26"/>
      <c r="AB111" s="137"/>
    </row>
    <row r="112" spans="1:28" s="85" customFormat="1" ht="27" customHeight="1" x14ac:dyDescent="0.15">
      <c r="A112" s="214"/>
      <c r="B112" s="216"/>
      <c r="C112" s="223"/>
      <c r="D112" s="226">
        <v>9</v>
      </c>
      <c r="E112" s="52" t="s">
        <v>15</v>
      </c>
      <c r="F112" s="189"/>
      <c r="G112" s="44" t="s">
        <v>245</v>
      </c>
      <c r="H112" s="39" t="s">
        <v>106</v>
      </c>
      <c r="I112" s="46"/>
      <c r="J112" s="46"/>
      <c r="K112" s="138"/>
      <c r="L112" s="120">
        <v>20</v>
      </c>
      <c r="M112" s="10">
        <v>20</v>
      </c>
      <c r="N112" s="10">
        <v>20</v>
      </c>
      <c r="O112" s="10">
        <v>20</v>
      </c>
      <c r="P112" s="10">
        <v>20</v>
      </c>
      <c r="Q112" s="10">
        <v>20</v>
      </c>
      <c r="R112" s="10">
        <v>20</v>
      </c>
      <c r="S112" s="10">
        <v>20</v>
      </c>
      <c r="T112" s="10">
        <v>20</v>
      </c>
      <c r="U112" s="10">
        <v>20</v>
      </c>
      <c r="V112" s="10">
        <v>20</v>
      </c>
      <c r="W112" s="10">
        <v>20</v>
      </c>
      <c r="X112" s="125">
        <v>20</v>
      </c>
      <c r="Y112" s="124">
        <f t="shared" si="77"/>
        <v>240</v>
      </c>
      <c r="Z112" s="18"/>
      <c r="AA112" s="18">
        <f>ROUND(L112*Y112,0)</f>
        <v>4800</v>
      </c>
      <c r="AB112" s="139"/>
    </row>
    <row r="113" spans="1:28" s="85" customFormat="1" ht="27" customHeight="1" x14ac:dyDescent="0.15">
      <c r="A113" s="214"/>
      <c r="B113" s="216"/>
      <c r="C113" s="224"/>
      <c r="D113" s="226">
        <v>10</v>
      </c>
      <c r="E113" s="52" t="s">
        <v>15</v>
      </c>
      <c r="F113" s="190"/>
      <c r="G113" s="73" t="s">
        <v>134</v>
      </c>
      <c r="H113" s="40" t="s">
        <v>105</v>
      </c>
      <c r="I113" s="41"/>
      <c r="J113" s="41"/>
      <c r="K113" s="115" t="s">
        <v>130</v>
      </c>
      <c r="L113" s="24">
        <v>60</v>
      </c>
      <c r="M113" s="30">
        <v>1</v>
      </c>
      <c r="N113" s="30">
        <v>1</v>
      </c>
      <c r="O113" s="30">
        <v>1</v>
      </c>
      <c r="P113" s="30">
        <v>1</v>
      </c>
      <c r="Q113" s="30">
        <v>1</v>
      </c>
      <c r="R113" s="30">
        <v>1</v>
      </c>
      <c r="S113" s="30">
        <v>1</v>
      </c>
      <c r="T113" s="30">
        <v>1</v>
      </c>
      <c r="U113" s="30">
        <v>1</v>
      </c>
      <c r="V113" s="30">
        <v>1</v>
      </c>
      <c r="W113" s="30">
        <v>1</v>
      </c>
      <c r="X113" s="31">
        <v>1</v>
      </c>
      <c r="Y113" s="28">
        <f t="shared" si="77"/>
        <v>12</v>
      </c>
      <c r="Z113" s="25">
        <f t="shared" ref="Z113:Z119" si="79">ROUND(L113*Y113,0)</f>
        <v>720</v>
      </c>
      <c r="AA113" s="26"/>
      <c r="AB113" s="137"/>
    </row>
    <row r="114" spans="1:28" s="85" customFormat="1" ht="27" customHeight="1" x14ac:dyDescent="0.15">
      <c r="A114" s="214"/>
      <c r="B114" s="216"/>
      <c r="C114" s="225">
        <v>12</v>
      </c>
      <c r="D114" s="226">
        <v>1</v>
      </c>
      <c r="E114" s="52" t="s">
        <v>15</v>
      </c>
      <c r="F114" s="177" t="s">
        <v>181</v>
      </c>
      <c r="G114" s="42" t="s">
        <v>230</v>
      </c>
      <c r="H114" s="42" t="s">
        <v>105</v>
      </c>
      <c r="I114" s="43"/>
      <c r="J114" s="43" t="s">
        <v>125</v>
      </c>
      <c r="K114" s="42" t="s">
        <v>111</v>
      </c>
      <c r="L114" s="24">
        <v>0.5</v>
      </c>
      <c r="M114" s="101">
        <v>792</v>
      </c>
      <c r="N114" s="101">
        <v>467</v>
      </c>
      <c r="O114" s="101">
        <v>476</v>
      </c>
      <c r="P114" s="101">
        <v>510</v>
      </c>
      <c r="Q114" s="101">
        <v>467</v>
      </c>
      <c r="R114" s="101">
        <v>485</v>
      </c>
      <c r="S114" s="101">
        <v>491</v>
      </c>
      <c r="T114" s="101">
        <v>397</v>
      </c>
      <c r="U114" s="101">
        <v>431</v>
      </c>
      <c r="V114" s="101">
        <v>445</v>
      </c>
      <c r="W114" s="101">
        <v>516</v>
      </c>
      <c r="X114" s="102">
        <v>1226</v>
      </c>
      <c r="Y114" s="103">
        <f>SUM(M114:X114)</f>
        <v>6703</v>
      </c>
      <c r="Z114" s="25">
        <f t="shared" si="79"/>
        <v>3352</v>
      </c>
      <c r="AA114" s="26"/>
      <c r="AB114" s="27"/>
    </row>
    <row r="115" spans="1:28" s="85" customFormat="1" ht="27" customHeight="1" x14ac:dyDescent="0.15">
      <c r="A115" s="214"/>
      <c r="B115" s="216"/>
      <c r="C115" s="228"/>
      <c r="D115" s="226">
        <v>2</v>
      </c>
      <c r="E115" s="52" t="s">
        <v>15</v>
      </c>
      <c r="F115" s="177"/>
      <c r="G115" s="42" t="s">
        <v>127</v>
      </c>
      <c r="H115" s="42" t="s">
        <v>105</v>
      </c>
      <c r="I115" s="43"/>
      <c r="J115" s="43" t="s">
        <v>125</v>
      </c>
      <c r="K115" s="42" t="s">
        <v>111</v>
      </c>
      <c r="L115" s="24">
        <v>0.5</v>
      </c>
      <c r="M115" s="101">
        <f>M114</f>
        <v>792</v>
      </c>
      <c r="N115" s="101">
        <f t="shared" ref="N115:X115" si="80">N114</f>
        <v>467</v>
      </c>
      <c r="O115" s="101">
        <f t="shared" si="80"/>
        <v>476</v>
      </c>
      <c r="P115" s="101">
        <f t="shared" si="80"/>
        <v>510</v>
      </c>
      <c r="Q115" s="101">
        <f t="shared" si="80"/>
        <v>467</v>
      </c>
      <c r="R115" s="101">
        <f t="shared" si="80"/>
        <v>485</v>
      </c>
      <c r="S115" s="101">
        <f t="shared" si="80"/>
        <v>491</v>
      </c>
      <c r="T115" s="101">
        <f t="shared" si="80"/>
        <v>397</v>
      </c>
      <c r="U115" s="101">
        <f t="shared" si="80"/>
        <v>431</v>
      </c>
      <c r="V115" s="101">
        <f t="shared" si="80"/>
        <v>445</v>
      </c>
      <c r="W115" s="101">
        <f t="shared" si="80"/>
        <v>516</v>
      </c>
      <c r="X115" s="101">
        <f t="shared" si="80"/>
        <v>1226</v>
      </c>
      <c r="Y115" s="103">
        <f>SUM(M115:X115)</f>
        <v>6703</v>
      </c>
      <c r="Z115" s="25">
        <f t="shared" ref="Z115" si="81">ROUND(L115*Y115,0)</f>
        <v>3352</v>
      </c>
      <c r="AA115" s="26"/>
      <c r="AB115" s="27"/>
    </row>
    <row r="116" spans="1:28" s="85" customFormat="1" ht="27" customHeight="1" x14ac:dyDescent="0.15">
      <c r="A116" s="214"/>
      <c r="B116" s="216"/>
      <c r="C116" s="228"/>
      <c r="D116" s="226">
        <v>3</v>
      </c>
      <c r="E116" s="52" t="s">
        <v>15</v>
      </c>
      <c r="F116" s="177"/>
      <c r="G116" s="42" t="s">
        <v>231</v>
      </c>
      <c r="H116" s="40" t="s">
        <v>105</v>
      </c>
      <c r="I116" s="43"/>
      <c r="J116" s="43" t="s">
        <v>125</v>
      </c>
      <c r="K116" s="40" t="s">
        <v>111</v>
      </c>
      <c r="L116" s="24">
        <v>3</v>
      </c>
      <c r="M116" s="101">
        <f>M114</f>
        <v>792</v>
      </c>
      <c r="N116" s="101">
        <f t="shared" ref="N116:X116" si="82">N114</f>
        <v>467</v>
      </c>
      <c r="O116" s="101">
        <f t="shared" si="82"/>
        <v>476</v>
      </c>
      <c r="P116" s="101">
        <f t="shared" si="82"/>
        <v>510</v>
      </c>
      <c r="Q116" s="101">
        <f t="shared" si="82"/>
        <v>467</v>
      </c>
      <c r="R116" s="101">
        <f t="shared" si="82"/>
        <v>485</v>
      </c>
      <c r="S116" s="101">
        <f t="shared" si="82"/>
        <v>491</v>
      </c>
      <c r="T116" s="101">
        <f t="shared" si="82"/>
        <v>397</v>
      </c>
      <c r="U116" s="101">
        <f t="shared" si="82"/>
        <v>431</v>
      </c>
      <c r="V116" s="101">
        <f t="shared" si="82"/>
        <v>445</v>
      </c>
      <c r="W116" s="101">
        <f t="shared" si="82"/>
        <v>516</v>
      </c>
      <c r="X116" s="101">
        <f t="shared" si="82"/>
        <v>1226</v>
      </c>
      <c r="Y116" s="103">
        <f>SUM(M116:X116)</f>
        <v>6703</v>
      </c>
      <c r="Z116" s="25">
        <f t="shared" ref="Z116" si="83">ROUND(L116*Y116,0)</f>
        <v>20109</v>
      </c>
      <c r="AA116" s="26"/>
      <c r="AB116" s="27"/>
    </row>
    <row r="117" spans="1:28" s="85" customFormat="1" ht="27" customHeight="1" x14ac:dyDescent="0.15">
      <c r="A117" s="214"/>
      <c r="B117" s="216"/>
      <c r="C117" s="223"/>
      <c r="D117" s="226">
        <v>4</v>
      </c>
      <c r="E117" s="52" t="s">
        <v>15</v>
      </c>
      <c r="F117" s="177"/>
      <c r="G117" s="42" t="s">
        <v>135</v>
      </c>
      <c r="H117" s="40" t="s">
        <v>105</v>
      </c>
      <c r="I117" s="43"/>
      <c r="J117" s="43" t="s">
        <v>125</v>
      </c>
      <c r="K117" s="40" t="s">
        <v>111</v>
      </c>
      <c r="L117" s="24">
        <v>1</v>
      </c>
      <c r="M117" s="101">
        <f>ROUND(M114*0.84,0)</f>
        <v>665</v>
      </c>
      <c r="N117" s="101">
        <f t="shared" ref="N117:X117" si="84">ROUND(N114*0.84,0)</f>
        <v>392</v>
      </c>
      <c r="O117" s="101">
        <f t="shared" si="84"/>
        <v>400</v>
      </c>
      <c r="P117" s="101">
        <f t="shared" si="84"/>
        <v>428</v>
      </c>
      <c r="Q117" s="101">
        <f t="shared" si="84"/>
        <v>392</v>
      </c>
      <c r="R117" s="101">
        <f t="shared" si="84"/>
        <v>407</v>
      </c>
      <c r="S117" s="101">
        <f t="shared" si="84"/>
        <v>412</v>
      </c>
      <c r="T117" s="101">
        <f t="shared" si="84"/>
        <v>333</v>
      </c>
      <c r="U117" s="101">
        <f t="shared" si="84"/>
        <v>362</v>
      </c>
      <c r="V117" s="101">
        <f t="shared" si="84"/>
        <v>374</v>
      </c>
      <c r="W117" s="101">
        <f t="shared" si="84"/>
        <v>433</v>
      </c>
      <c r="X117" s="101">
        <f t="shared" si="84"/>
        <v>1030</v>
      </c>
      <c r="Y117" s="103">
        <f t="shared" ref="Y117:Y129" si="85">SUM(M117:X117)</f>
        <v>5628</v>
      </c>
      <c r="Z117" s="25">
        <f t="shared" si="79"/>
        <v>5628</v>
      </c>
      <c r="AA117" s="26"/>
      <c r="AB117" s="27"/>
    </row>
    <row r="118" spans="1:28" s="85" customFormat="1" ht="27" customHeight="1" x14ac:dyDescent="0.15">
      <c r="A118" s="214"/>
      <c r="B118" s="216"/>
      <c r="C118" s="223"/>
      <c r="D118" s="226">
        <v>5</v>
      </c>
      <c r="E118" s="52" t="s">
        <v>15</v>
      </c>
      <c r="F118" s="177"/>
      <c r="G118" s="42" t="s">
        <v>286</v>
      </c>
      <c r="H118" s="40" t="s">
        <v>105</v>
      </c>
      <c r="I118" s="43"/>
      <c r="J118" s="43" t="s">
        <v>125</v>
      </c>
      <c r="K118" s="40" t="s">
        <v>111</v>
      </c>
      <c r="L118" s="24">
        <v>0.5</v>
      </c>
      <c r="M118" s="101">
        <v>464</v>
      </c>
      <c r="N118" s="101">
        <v>252</v>
      </c>
      <c r="O118" s="101">
        <v>238</v>
      </c>
      <c r="P118" s="101">
        <v>231</v>
      </c>
      <c r="Q118" s="101">
        <v>213</v>
      </c>
      <c r="R118" s="101">
        <v>278</v>
      </c>
      <c r="S118" s="101">
        <v>237</v>
      </c>
      <c r="T118" s="101">
        <v>208</v>
      </c>
      <c r="U118" s="101">
        <v>218</v>
      </c>
      <c r="V118" s="101">
        <v>226</v>
      </c>
      <c r="W118" s="101">
        <v>260</v>
      </c>
      <c r="X118" s="101">
        <v>519</v>
      </c>
      <c r="Y118" s="103">
        <f t="shared" si="85"/>
        <v>3344</v>
      </c>
      <c r="Z118" s="25">
        <f t="shared" si="79"/>
        <v>1672</v>
      </c>
      <c r="AA118" s="26"/>
      <c r="AB118" s="27" t="s">
        <v>296</v>
      </c>
    </row>
    <row r="119" spans="1:28" s="85" customFormat="1" ht="27" customHeight="1" x14ac:dyDescent="0.15">
      <c r="A119" s="214"/>
      <c r="B119" s="216"/>
      <c r="C119" s="223"/>
      <c r="D119" s="226">
        <v>6</v>
      </c>
      <c r="E119" s="52" t="s">
        <v>15</v>
      </c>
      <c r="F119" s="177"/>
      <c r="G119" s="42" t="s">
        <v>57</v>
      </c>
      <c r="H119" s="40" t="s">
        <v>105</v>
      </c>
      <c r="I119" s="43"/>
      <c r="J119" s="43" t="s">
        <v>125</v>
      </c>
      <c r="K119" s="40" t="s">
        <v>111</v>
      </c>
      <c r="L119" s="24">
        <v>1</v>
      </c>
      <c r="M119" s="101">
        <f>M114</f>
        <v>792</v>
      </c>
      <c r="N119" s="101">
        <f t="shared" ref="N119:X119" si="86">N114</f>
        <v>467</v>
      </c>
      <c r="O119" s="101">
        <f t="shared" si="86"/>
        <v>476</v>
      </c>
      <c r="P119" s="101">
        <f t="shared" si="86"/>
        <v>510</v>
      </c>
      <c r="Q119" s="101">
        <f t="shared" si="86"/>
        <v>467</v>
      </c>
      <c r="R119" s="101">
        <f t="shared" si="86"/>
        <v>485</v>
      </c>
      <c r="S119" s="101">
        <f t="shared" si="86"/>
        <v>491</v>
      </c>
      <c r="T119" s="101">
        <f t="shared" si="86"/>
        <v>397</v>
      </c>
      <c r="U119" s="101">
        <f t="shared" si="86"/>
        <v>431</v>
      </c>
      <c r="V119" s="101">
        <f t="shared" si="86"/>
        <v>445</v>
      </c>
      <c r="W119" s="101">
        <f t="shared" si="86"/>
        <v>516</v>
      </c>
      <c r="X119" s="101">
        <f t="shared" si="86"/>
        <v>1226</v>
      </c>
      <c r="Y119" s="103">
        <f>SUM(M119:X119)</f>
        <v>6703</v>
      </c>
      <c r="Z119" s="25">
        <f t="shared" si="79"/>
        <v>6703</v>
      </c>
      <c r="AA119" s="26"/>
      <c r="AB119" s="27"/>
    </row>
    <row r="120" spans="1:28" ht="27" customHeight="1" x14ac:dyDescent="0.15">
      <c r="A120" s="214"/>
      <c r="B120" s="216"/>
      <c r="C120" s="223"/>
      <c r="D120" s="226">
        <v>7</v>
      </c>
      <c r="E120" s="52" t="s">
        <v>15</v>
      </c>
      <c r="F120" s="177"/>
      <c r="G120" s="44" t="s">
        <v>226</v>
      </c>
      <c r="H120" s="44" t="s">
        <v>106</v>
      </c>
      <c r="I120" s="44"/>
      <c r="J120" s="45"/>
      <c r="K120" s="44"/>
      <c r="L120" s="120">
        <v>3</v>
      </c>
      <c r="M120" s="140">
        <v>157</v>
      </c>
      <c r="N120" s="140">
        <v>110</v>
      </c>
      <c r="O120" s="140">
        <v>118</v>
      </c>
      <c r="P120" s="140">
        <v>114</v>
      </c>
      <c r="Q120" s="140">
        <v>109</v>
      </c>
      <c r="R120" s="140">
        <v>121</v>
      </c>
      <c r="S120" s="140">
        <v>115</v>
      </c>
      <c r="T120" s="140">
        <v>110</v>
      </c>
      <c r="U120" s="140">
        <v>101</v>
      </c>
      <c r="V120" s="140">
        <v>89</v>
      </c>
      <c r="W120" s="140">
        <v>135</v>
      </c>
      <c r="X120" s="141">
        <v>132</v>
      </c>
      <c r="Y120" s="142">
        <f t="shared" si="85"/>
        <v>1411</v>
      </c>
      <c r="Z120" s="18"/>
      <c r="AA120" s="17">
        <f>ROUND(L120*Y120,0)</f>
        <v>4233</v>
      </c>
      <c r="AB120" s="15" t="s">
        <v>285</v>
      </c>
    </row>
    <row r="121" spans="1:28" s="85" customFormat="1" ht="27" customHeight="1" x14ac:dyDescent="0.15">
      <c r="A121" s="214"/>
      <c r="B121" s="216"/>
      <c r="C121" s="223"/>
      <c r="D121" s="231">
        <v>8</v>
      </c>
      <c r="E121" s="52" t="s">
        <v>15</v>
      </c>
      <c r="F121" s="177"/>
      <c r="G121" s="44" t="s">
        <v>227</v>
      </c>
      <c r="H121" s="44" t="s">
        <v>106</v>
      </c>
      <c r="I121" s="44"/>
      <c r="J121" s="45"/>
      <c r="K121" s="44"/>
      <c r="L121" s="120">
        <v>3</v>
      </c>
      <c r="M121" s="140">
        <v>259</v>
      </c>
      <c r="N121" s="140">
        <v>103</v>
      </c>
      <c r="O121" s="140">
        <v>100</v>
      </c>
      <c r="P121" s="140">
        <v>102</v>
      </c>
      <c r="Q121" s="140">
        <v>93</v>
      </c>
      <c r="R121" s="140">
        <v>144</v>
      </c>
      <c r="S121" s="140">
        <v>94</v>
      </c>
      <c r="T121" s="140">
        <v>74</v>
      </c>
      <c r="U121" s="140">
        <v>89</v>
      </c>
      <c r="V121" s="140">
        <v>102</v>
      </c>
      <c r="W121" s="140">
        <v>108</v>
      </c>
      <c r="X121" s="141">
        <v>390</v>
      </c>
      <c r="Y121" s="142">
        <f t="shared" si="85"/>
        <v>1658</v>
      </c>
      <c r="Z121" s="18"/>
      <c r="AA121" s="17">
        <f>ROUND(L121*Y121,0)</f>
        <v>4974</v>
      </c>
      <c r="AB121" s="15" t="s">
        <v>228</v>
      </c>
    </row>
    <row r="122" spans="1:28" ht="27" customHeight="1" x14ac:dyDescent="0.15">
      <c r="A122" s="214"/>
      <c r="B122" s="216"/>
      <c r="C122" s="223"/>
      <c r="D122" s="231">
        <v>9</v>
      </c>
      <c r="E122" s="52" t="s">
        <v>15</v>
      </c>
      <c r="F122" s="177"/>
      <c r="G122" s="42" t="s">
        <v>297</v>
      </c>
      <c r="H122" s="40" t="s">
        <v>105</v>
      </c>
      <c r="I122" s="42"/>
      <c r="J122" s="43"/>
      <c r="K122" s="42"/>
      <c r="L122" s="24">
        <v>5</v>
      </c>
      <c r="M122" s="101">
        <f>M114*0.02</f>
        <v>15.84</v>
      </c>
      <c r="N122" s="101">
        <f t="shared" ref="N122:X122" si="87">N114*0.02</f>
        <v>9.34</v>
      </c>
      <c r="O122" s="101">
        <f t="shared" si="87"/>
        <v>9.52</v>
      </c>
      <c r="P122" s="101">
        <f t="shared" si="87"/>
        <v>10.200000000000001</v>
      </c>
      <c r="Q122" s="101">
        <f t="shared" si="87"/>
        <v>9.34</v>
      </c>
      <c r="R122" s="101">
        <f t="shared" si="87"/>
        <v>9.7000000000000011</v>
      </c>
      <c r="S122" s="101">
        <f t="shared" si="87"/>
        <v>9.82</v>
      </c>
      <c r="T122" s="101">
        <f t="shared" si="87"/>
        <v>7.94</v>
      </c>
      <c r="U122" s="101">
        <f t="shared" si="87"/>
        <v>8.620000000000001</v>
      </c>
      <c r="V122" s="101">
        <f t="shared" si="87"/>
        <v>8.9</v>
      </c>
      <c r="W122" s="101">
        <f t="shared" si="87"/>
        <v>10.32</v>
      </c>
      <c r="X122" s="101">
        <f t="shared" si="87"/>
        <v>24.52</v>
      </c>
      <c r="Y122" s="103">
        <f t="shared" si="85"/>
        <v>134.06000000000003</v>
      </c>
      <c r="Z122" s="25">
        <f t="shared" ref="Z122" si="88">ROUND(L122*Y122,0)</f>
        <v>670</v>
      </c>
      <c r="AA122" s="26"/>
      <c r="AB122" s="27"/>
    </row>
    <row r="123" spans="1:28" ht="27" customHeight="1" x14ac:dyDescent="0.15">
      <c r="A123" s="214"/>
      <c r="B123" s="216"/>
      <c r="C123" s="223"/>
      <c r="D123" s="231">
        <v>10</v>
      </c>
      <c r="E123" s="52" t="s">
        <v>15</v>
      </c>
      <c r="F123" s="177"/>
      <c r="G123" s="42" t="s">
        <v>180</v>
      </c>
      <c r="H123" s="40" t="s">
        <v>105</v>
      </c>
      <c r="I123" s="40"/>
      <c r="J123" s="41" t="s">
        <v>317</v>
      </c>
      <c r="K123" s="40" t="s">
        <v>111</v>
      </c>
      <c r="L123" s="24">
        <v>5</v>
      </c>
      <c r="M123" s="101">
        <f>ROUND(M119*0.01,0)</f>
        <v>8</v>
      </c>
      <c r="N123" s="101">
        <f t="shared" ref="N123:X123" si="89">ROUND(N119*0.01,0)</f>
        <v>5</v>
      </c>
      <c r="O123" s="101">
        <f t="shared" si="89"/>
        <v>5</v>
      </c>
      <c r="P123" s="101">
        <f t="shared" si="89"/>
        <v>5</v>
      </c>
      <c r="Q123" s="101">
        <f t="shared" si="89"/>
        <v>5</v>
      </c>
      <c r="R123" s="101">
        <f t="shared" si="89"/>
        <v>5</v>
      </c>
      <c r="S123" s="101">
        <f t="shared" si="89"/>
        <v>5</v>
      </c>
      <c r="T123" s="101">
        <f t="shared" si="89"/>
        <v>4</v>
      </c>
      <c r="U123" s="101">
        <f t="shared" si="89"/>
        <v>4</v>
      </c>
      <c r="V123" s="101">
        <f t="shared" si="89"/>
        <v>4</v>
      </c>
      <c r="W123" s="101">
        <f t="shared" si="89"/>
        <v>5</v>
      </c>
      <c r="X123" s="101">
        <f t="shared" si="89"/>
        <v>12</v>
      </c>
      <c r="Y123" s="103">
        <f t="shared" si="85"/>
        <v>67</v>
      </c>
      <c r="Z123" s="25">
        <f t="shared" ref="Z123:Z129" si="90">ROUND(L123*Y123,0)</f>
        <v>335</v>
      </c>
      <c r="AA123" s="26"/>
      <c r="AB123" s="27" t="s">
        <v>298</v>
      </c>
    </row>
    <row r="124" spans="1:28" s="85" customFormat="1" ht="27" customHeight="1" x14ac:dyDescent="0.15">
      <c r="A124" s="214"/>
      <c r="B124" s="216"/>
      <c r="C124" s="223"/>
      <c r="D124" s="231">
        <v>11</v>
      </c>
      <c r="E124" s="52" t="s">
        <v>15</v>
      </c>
      <c r="F124" s="177"/>
      <c r="G124" s="73" t="s">
        <v>246</v>
      </c>
      <c r="H124" s="40" t="s">
        <v>105</v>
      </c>
      <c r="I124" s="41"/>
      <c r="J124" s="43" t="s">
        <v>125</v>
      </c>
      <c r="K124" s="40" t="s">
        <v>111</v>
      </c>
      <c r="L124" s="24">
        <v>3</v>
      </c>
      <c r="M124" s="101">
        <f>M114</f>
        <v>792</v>
      </c>
      <c r="N124" s="101">
        <f t="shared" ref="N124:X124" si="91">N114</f>
        <v>467</v>
      </c>
      <c r="O124" s="101">
        <f t="shared" si="91"/>
        <v>476</v>
      </c>
      <c r="P124" s="101">
        <f t="shared" si="91"/>
        <v>510</v>
      </c>
      <c r="Q124" s="101">
        <f t="shared" si="91"/>
        <v>467</v>
      </c>
      <c r="R124" s="101">
        <f t="shared" si="91"/>
        <v>485</v>
      </c>
      <c r="S124" s="101">
        <f t="shared" si="91"/>
        <v>491</v>
      </c>
      <c r="T124" s="101">
        <f t="shared" si="91"/>
        <v>397</v>
      </c>
      <c r="U124" s="101">
        <f t="shared" si="91"/>
        <v>431</v>
      </c>
      <c r="V124" s="101">
        <f t="shared" si="91"/>
        <v>445</v>
      </c>
      <c r="W124" s="101">
        <f t="shared" si="91"/>
        <v>516</v>
      </c>
      <c r="X124" s="101">
        <f t="shared" si="91"/>
        <v>1226</v>
      </c>
      <c r="Y124" s="103">
        <f>SUM(M124:X124)</f>
        <v>6703</v>
      </c>
      <c r="Z124" s="25">
        <f t="shared" si="90"/>
        <v>20109</v>
      </c>
      <c r="AA124" s="26"/>
      <c r="AB124" s="27"/>
    </row>
    <row r="125" spans="1:28" s="85" customFormat="1" ht="27" customHeight="1" x14ac:dyDescent="0.15">
      <c r="A125" s="214"/>
      <c r="B125" s="216"/>
      <c r="C125" s="224"/>
      <c r="D125" s="231">
        <v>12</v>
      </c>
      <c r="E125" s="52" t="s">
        <v>15</v>
      </c>
      <c r="F125" s="177"/>
      <c r="G125" s="73" t="s">
        <v>236</v>
      </c>
      <c r="H125" s="40" t="s">
        <v>105</v>
      </c>
      <c r="I125" s="40"/>
      <c r="J125" s="43" t="s">
        <v>125</v>
      </c>
      <c r="K125" s="40" t="s">
        <v>111</v>
      </c>
      <c r="L125" s="24">
        <v>3</v>
      </c>
      <c r="M125" s="101">
        <f>ROUND(M114*0.9,0)</f>
        <v>713</v>
      </c>
      <c r="N125" s="101">
        <f t="shared" ref="N125:X125" si="92">ROUND(N114*0.9,0)</f>
        <v>420</v>
      </c>
      <c r="O125" s="101">
        <f t="shared" si="92"/>
        <v>428</v>
      </c>
      <c r="P125" s="101">
        <f t="shared" si="92"/>
        <v>459</v>
      </c>
      <c r="Q125" s="101">
        <f t="shared" si="92"/>
        <v>420</v>
      </c>
      <c r="R125" s="101">
        <f t="shared" si="92"/>
        <v>437</v>
      </c>
      <c r="S125" s="101">
        <f t="shared" si="92"/>
        <v>442</v>
      </c>
      <c r="T125" s="101">
        <f t="shared" si="92"/>
        <v>357</v>
      </c>
      <c r="U125" s="101">
        <f t="shared" si="92"/>
        <v>388</v>
      </c>
      <c r="V125" s="101">
        <f t="shared" si="92"/>
        <v>401</v>
      </c>
      <c r="W125" s="101">
        <f t="shared" si="92"/>
        <v>464</v>
      </c>
      <c r="X125" s="101">
        <f t="shared" si="92"/>
        <v>1103</v>
      </c>
      <c r="Y125" s="103">
        <f t="shared" si="85"/>
        <v>6032</v>
      </c>
      <c r="Z125" s="25">
        <f t="shared" si="90"/>
        <v>18096</v>
      </c>
      <c r="AA125" s="26"/>
      <c r="AB125" s="27"/>
    </row>
    <row r="126" spans="1:28" s="85" customFormat="1" ht="27" customHeight="1" x14ac:dyDescent="0.15">
      <c r="A126" s="214"/>
      <c r="B126" s="216"/>
      <c r="C126" s="225">
        <v>13</v>
      </c>
      <c r="D126" s="231">
        <v>1</v>
      </c>
      <c r="E126" s="52" t="s">
        <v>15</v>
      </c>
      <c r="F126" s="168" t="s">
        <v>147</v>
      </c>
      <c r="G126" s="42" t="s">
        <v>229</v>
      </c>
      <c r="H126" s="40" t="s">
        <v>105</v>
      </c>
      <c r="I126" s="40"/>
      <c r="J126" s="43" t="s">
        <v>125</v>
      </c>
      <c r="K126" s="40" t="s">
        <v>111</v>
      </c>
      <c r="L126" s="24">
        <v>0.5</v>
      </c>
      <c r="M126" s="101">
        <v>72</v>
      </c>
      <c r="N126" s="101">
        <v>75</v>
      </c>
      <c r="O126" s="101">
        <v>82</v>
      </c>
      <c r="P126" s="101">
        <v>141</v>
      </c>
      <c r="Q126" s="101">
        <v>107</v>
      </c>
      <c r="R126" s="101">
        <v>72</v>
      </c>
      <c r="S126" s="101">
        <v>85</v>
      </c>
      <c r="T126" s="101">
        <v>80</v>
      </c>
      <c r="U126" s="101">
        <v>77</v>
      </c>
      <c r="V126" s="101">
        <v>92</v>
      </c>
      <c r="W126" s="101">
        <v>80</v>
      </c>
      <c r="X126" s="101">
        <v>176</v>
      </c>
      <c r="Y126" s="103">
        <f t="shared" si="85"/>
        <v>1139</v>
      </c>
      <c r="Z126" s="25">
        <f t="shared" si="90"/>
        <v>570</v>
      </c>
      <c r="AA126" s="26"/>
      <c r="AB126" s="27"/>
    </row>
    <row r="127" spans="1:28" s="85" customFormat="1" ht="27" customHeight="1" x14ac:dyDescent="0.15">
      <c r="A127" s="214"/>
      <c r="B127" s="216"/>
      <c r="C127" s="228"/>
      <c r="D127" s="231">
        <v>2</v>
      </c>
      <c r="E127" s="52" t="s">
        <v>15</v>
      </c>
      <c r="F127" s="169"/>
      <c r="G127" s="143" t="s">
        <v>177</v>
      </c>
      <c r="H127" s="40" t="s">
        <v>105</v>
      </c>
      <c r="I127" s="40"/>
      <c r="J127" s="43" t="s">
        <v>125</v>
      </c>
      <c r="K127" s="40" t="s">
        <v>111</v>
      </c>
      <c r="L127" s="24">
        <v>2</v>
      </c>
      <c r="M127" s="101">
        <f>M126</f>
        <v>72</v>
      </c>
      <c r="N127" s="101">
        <f t="shared" ref="N127:X127" si="93">N126</f>
        <v>75</v>
      </c>
      <c r="O127" s="101">
        <f t="shared" si="93"/>
        <v>82</v>
      </c>
      <c r="P127" s="101">
        <f t="shared" si="93"/>
        <v>141</v>
      </c>
      <c r="Q127" s="101">
        <f t="shared" si="93"/>
        <v>107</v>
      </c>
      <c r="R127" s="101">
        <f t="shared" si="93"/>
        <v>72</v>
      </c>
      <c r="S127" s="101">
        <f t="shared" si="93"/>
        <v>85</v>
      </c>
      <c r="T127" s="101">
        <f t="shared" si="93"/>
        <v>80</v>
      </c>
      <c r="U127" s="101">
        <f t="shared" si="93"/>
        <v>77</v>
      </c>
      <c r="V127" s="101">
        <f t="shared" si="93"/>
        <v>92</v>
      </c>
      <c r="W127" s="101">
        <f t="shared" si="93"/>
        <v>80</v>
      </c>
      <c r="X127" s="101">
        <f t="shared" si="93"/>
        <v>176</v>
      </c>
      <c r="Y127" s="103">
        <f t="shared" ref="Y127" si="94">SUM(M127:X127)</f>
        <v>1139</v>
      </c>
      <c r="Z127" s="25">
        <f t="shared" ref="Z127" si="95">ROUND(L127*Y127,0)</f>
        <v>2278</v>
      </c>
      <c r="AA127" s="26"/>
      <c r="AB127" s="27"/>
    </row>
    <row r="128" spans="1:28" s="85" customFormat="1" ht="27" customHeight="1" x14ac:dyDescent="0.15">
      <c r="A128" s="214"/>
      <c r="B128" s="216"/>
      <c r="C128" s="228"/>
      <c r="D128" s="226">
        <v>3</v>
      </c>
      <c r="E128" s="52" t="s">
        <v>15</v>
      </c>
      <c r="F128" s="169"/>
      <c r="G128" s="144" t="s">
        <v>174</v>
      </c>
      <c r="H128" s="40" t="s">
        <v>105</v>
      </c>
      <c r="I128" s="40"/>
      <c r="J128" s="43" t="s">
        <v>125</v>
      </c>
      <c r="K128" s="40" t="s">
        <v>111</v>
      </c>
      <c r="L128" s="24">
        <v>5</v>
      </c>
      <c r="M128" s="101">
        <f t="shared" ref="M128:X128" si="96">M126</f>
        <v>72</v>
      </c>
      <c r="N128" s="101">
        <f t="shared" si="96"/>
        <v>75</v>
      </c>
      <c r="O128" s="101">
        <f t="shared" si="96"/>
        <v>82</v>
      </c>
      <c r="P128" s="101">
        <f t="shared" si="96"/>
        <v>141</v>
      </c>
      <c r="Q128" s="101">
        <f t="shared" si="96"/>
        <v>107</v>
      </c>
      <c r="R128" s="101">
        <f t="shared" si="96"/>
        <v>72</v>
      </c>
      <c r="S128" s="101">
        <f t="shared" si="96"/>
        <v>85</v>
      </c>
      <c r="T128" s="101">
        <f t="shared" si="96"/>
        <v>80</v>
      </c>
      <c r="U128" s="101">
        <f t="shared" si="96"/>
        <v>77</v>
      </c>
      <c r="V128" s="101">
        <f t="shared" si="96"/>
        <v>92</v>
      </c>
      <c r="W128" s="101">
        <f t="shared" si="96"/>
        <v>80</v>
      </c>
      <c r="X128" s="101">
        <f t="shared" si="96"/>
        <v>176</v>
      </c>
      <c r="Y128" s="103">
        <f t="shared" si="85"/>
        <v>1139</v>
      </c>
      <c r="Z128" s="25">
        <f t="shared" si="90"/>
        <v>5695</v>
      </c>
      <c r="AA128" s="26"/>
      <c r="AB128" s="27"/>
    </row>
    <row r="129" spans="1:28" s="85" customFormat="1" ht="27" customHeight="1" x14ac:dyDescent="0.15">
      <c r="A129" s="214"/>
      <c r="B129" s="216"/>
      <c r="C129" s="229"/>
      <c r="D129" s="226">
        <v>4</v>
      </c>
      <c r="E129" s="52" t="s">
        <v>15</v>
      </c>
      <c r="F129" s="170"/>
      <c r="G129" s="145" t="s">
        <v>175</v>
      </c>
      <c r="H129" s="40" t="s">
        <v>105</v>
      </c>
      <c r="I129" s="40"/>
      <c r="J129" s="43" t="s">
        <v>125</v>
      </c>
      <c r="K129" s="40" t="s">
        <v>111</v>
      </c>
      <c r="L129" s="24">
        <v>3</v>
      </c>
      <c r="M129" s="101">
        <f t="shared" ref="M129:X129" si="97">M128</f>
        <v>72</v>
      </c>
      <c r="N129" s="101">
        <f t="shared" si="97"/>
        <v>75</v>
      </c>
      <c r="O129" s="101">
        <f t="shared" si="97"/>
        <v>82</v>
      </c>
      <c r="P129" s="101">
        <f t="shared" si="97"/>
        <v>141</v>
      </c>
      <c r="Q129" s="101">
        <f t="shared" si="97"/>
        <v>107</v>
      </c>
      <c r="R129" s="101">
        <f t="shared" si="97"/>
        <v>72</v>
      </c>
      <c r="S129" s="101">
        <f t="shared" si="97"/>
        <v>85</v>
      </c>
      <c r="T129" s="101">
        <f t="shared" si="97"/>
        <v>80</v>
      </c>
      <c r="U129" s="101">
        <f t="shared" si="97"/>
        <v>77</v>
      </c>
      <c r="V129" s="101">
        <f t="shared" si="97"/>
        <v>92</v>
      </c>
      <c r="W129" s="101">
        <f t="shared" si="97"/>
        <v>80</v>
      </c>
      <c r="X129" s="101">
        <f t="shared" si="97"/>
        <v>176</v>
      </c>
      <c r="Y129" s="103">
        <f t="shared" si="85"/>
        <v>1139</v>
      </c>
      <c r="Z129" s="25">
        <f t="shared" si="90"/>
        <v>3417</v>
      </c>
      <c r="AA129" s="26"/>
      <c r="AB129" s="118"/>
    </row>
    <row r="130" spans="1:28" s="85" customFormat="1" ht="27" customHeight="1" x14ac:dyDescent="0.15">
      <c r="A130" s="214" t="s">
        <v>100</v>
      </c>
      <c r="B130" s="215" t="s">
        <v>141</v>
      </c>
      <c r="C130" s="225">
        <v>1</v>
      </c>
      <c r="D130" s="226">
        <v>1</v>
      </c>
      <c r="E130" s="52" t="s">
        <v>33</v>
      </c>
      <c r="F130" s="177" t="s">
        <v>287</v>
      </c>
      <c r="G130" s="73" t="s">
        <v>260</v>
      </c>
      <c r="H130" s="42" t="s">
        <v>105</v>
      </c>
      <c r="I130" s="42"/>
      <c r="J130" s="43" t="s">
        <v>125</v>
      </c>
      <c r="K130" s="40" t="s">
        <v>111</v>
      </c>
      <c r="L130" s="32">
        <v>6</v>
      </c>
      <c r="M130" s="30">
        <v>1247</v>
      </c>
      <c r="N130" s="30">
        <v>818</v>
      </c>
      <c r="O130" s="30">
        <v>813</v>
      </c>
      <c r="P130" s="30">
        <v>881</v>
      </c>
      <c r="Q130" s="30">
        <v>772</v>
      </c>
      <c r="R130" s="30">
        <v>820</v>
      </c>
      <c r="S130" s="30">
        <v>815</v>
      </c>
      <c r="T130" s="30">
        <v>680</v>
      </c>
      <c r="U130" s="30">
        <v>834</v>
      </c>
      <c r="V130" s="30">
        <v>741</v>
      </c>
      <c r="W130" s="30">
        <v>872</v>
      </c>
      <c r="X130" s="31">
        <v>2002</v>
      </c>
      <c r="Y130" s="28">
        <f>SUM(M130:X130)</f>
        <v>11295</v>
      </c>
      <c r="Z130" s="25">
        <f>ROUND(L130*Y130,0)</f>
        <v>67770</v>
      </c>
      <c r="AA130" s="26"/>
      <c r="AB130" s="146"/>
    </row>
    <row r="131" spans="1:28" s="85" customFormat="1" ht="27" customHeight="1" x14ac:dyDescent="0.15">
      <c r="A131" s="214"/>
      <c r="B131" s="216"/>
      <c r="C131" s="228"/>
      <c r="D131" s="226">
        <v>2</v>
      </c>
      <c r="E131" s="52" t="s">
        <v>58</v>
      </c>
      <c r="F131" s="177"/>
      <c r="G131" s="44" t="s">
        <v>59</v>
      </c>
      <c r="H131" s="44" t="s">
        <v>106</v>
      </c>
      <c r="I131" s="44"/>
      <c r="J131" s="45"/>
      <c r="K131" s="44"/>
      <c r="L131" s="147">
        <v>3</v>
      </c>
      <c r="M131" s="10">
        <f>M130</f>
        <v>1247</v>
      </c>
      <c r="N131" s="10">
        <f t="shared" ref="N131:X131" si="98">N130</f>
        <v>818</v>
      </c>
      <c r="O131" s="10">
        <f t="shared" si="98"/>
        <v>813</v>
      </c>
      <c r="P131" s="10">
        <f t="shared" si="98"/>
        <v>881</v>
      </c>
      <c r="Q131" s="10">
        <f t="shared" si="98"/>
        <v>772</v>
      </c>
      <c r="R131" s="10">
        <f t="shared" si="98"/>
        <v>820</v>
      </c>
      <c r="S131" s="10">
        <f t="shared" si="98"/>
        <v>815</v>
      </c>
      <c r="T131" s="10">
        <f t="shared" si="98"/>
        <v>680</v>
      </c>
      <c r="U131" s="10">
        <f t="shared" si="98"/>
        <v>834</v>
      </c>
      <c r="V131" s="10">
        <f t="shared" si="98"/>
        <v>741</v>
      </c>
      <c r="W131" s="10">
        <f t="shared" si="98"/>
        <v>872</v>
      </c>
      <c r="X131" s="10">
        <f t="shared" si="98"/>
        <v>2002</v>
      </c>
      <c r="Y131" s="124">
        <f t="shared" ref="Y131:Y203" si="99">SUM(M131:X131)</f>
        <v>11295</v>
      </c>
      <c r="Z131" s="18"/>
      <c r="AA131" s="17">
        <f>ROUND(L131*Y131,0)</f>
        <v>33885</v>
      </c>
      <c r="AB131" s="16"/>
    </row>
    <row r="132" spans="1:28" s="85" customFormat="1" ht="27" customHeight="1" x14ac:dyDescent="0.15">
      <c r="A132" s="214"/>
      <c r="B132" s="216"/>
      <c r="C132" s="228"/>
      <c r="D132" s="226">
        <v>3</v>
      </c>
      <c r="E132" s="52" t="s">
        <v>58</v>
      </c>
      <c r="F132" s="177"/>
      <c r="G132" s="42" t="s">
        <v>237</v>
      </c>
      <c r="H132" s="40" t="s">
        <v>105</v>
      </c>
      <c r="I132" s="40"/>
      <c r="J132" s="41" t="s">
        <v>125</v>
      </c>
      <c r="K132" s="40" t="s">
        <v>111</v>
      </c>
      <c r="L132" s="32">
        <v>2</v>
      </c>
      <c r="M132" s="30">
        <f>ROUND(M130*0.08,0)</f>
        <v>100</v>
      </c>
      <c r="N132" s="30">
        <f t="shared" ref="N132:X132" si="100">ROUND(N130*0.08,0)</f>
        <v>65</v>
      </c>
      <c r="O132" s="30">
        <f t="shared" si="100"/>
        <v>65</v>
      </c>
      <c r="P132" s="30">
        <f t="shared" si="100"/>
        <v>70</v>
      </c>
      <c r="Q132" s="30">
        <f t="shared" si="100"/>
        <v>62</v>
      </c>
      <c r="R132" s="30">
        <f t="shared" si="100"/>
        <v>66</v>
      </c>
      <c r="S132" s="30">
        <f t="shared" si="100"/>
        <v>65</v>
      </c>
      <c r="T132" s="30">
        <f t="shared" si="100"/>
        <v>54</v>
      </c>
      <c r="U132" s="30">
        <f t="shared" si="100"/>
        <v>67</v>
      </c>
      <c r="V132" s="30">
        <f t="shared" si="100"/>
        <v>59</v>
      </c>
      <c r="W132" s="30">
        <f t="shared" si="100"/>
        <v>70</v>
      </c>
      <c r="X132" s="30">
        <f t="shared" si="100"/>
        <v>160</v>
      </c>
      <c r="Y132" s="28">
        <f t="shared" si="99"/>
        <v>903</v>
      </c>
      <c r="Z132" s="25">
        <f t="shared" ref="Z132:Z135" si="101">ROUND(L132*Y132,0)</f>
        <v>1806</v>
      </c>
      <c r="AA132" s="26"/>
      <c r="AB132" s="34"/>
    </row>
    <row r="133" spans="1:28" s="85" customFormat="1" ht="27" customHeight="1" x14ac:dyDescent="0.15">
      <c r="A133" s="214"/>
      <c r="B133" s="216"/>
      <c r="C133" s="228"/>
      <c r="D133" s="226">
        <v>4</v>
      </c>
      <c r="E133" s="52" t="s">
        <v>58</v>
      </c>
      <c r="F133" s="177"/>
      <c r="G133" s="44" t="s">
        <v>34</v>
      </c>
      <c r="H133" s="39" t="s">
        <v>106</v>
      </c>
      <c r="I133" s="39"/>
      <c r="J133" s="46"/>
      <c r="K133" s="39"/>
      <c r="L133" s="147">
        <v>1</v>
      </c>
      <c r="M133" s="121">
        <f>M130</f>
        <v>1247</v>
      </c>
      <c r="N133" s="121">
        <f t="shared" ref="N133:X133" si="102">N130</f>
        <v>818</v>
      </c>
      <c r="O133" s="121">
        <f t="shared" si="102"/>
        <v>813</v>
      </c>
      <c r="P133" s="121">
        <f t="shared" si="102"/>
        <v>881</v>
      </c>
      <c r="Q133" s="121">
        <f t="shared" si="102"/>
        <v>772</v>
      </c>
      <c r="R133" s="121">
        <f t="shared" si="102"/>
        <v>820</v>
      </c>
      <c r="S133" s="121">
        <f t="shared" si="102"/>
        <v>815</v>
      </c>
      <c r="T133" s="121">
        <f t="shared" si="102"/>
        <v>680</v>
      </c>
      <c r="U133" s="121">
        <f t="shared" si="102"/>
        <v>834</v>
      </c>
      <c r="V133" s="121">
        <f t="shared" si="102"/>
        <v>741</v>
      </c>
      <c r="W133" s="121">
        <f t="shared" si="102"/>
        <v>872</v>
      </c>
      <c r="X133" s="121">
        <f t="shared" si="102"/>
        <v>2002</v>
      </c>
      <c r="Y133" s="122">
        <f>SUM(M133:X133)</f>
        <v>11295</v>
      </c>
      <c r="Z133" s="111"/>
      <c r="AA133" s="112">
        <f>ROUND(L133*Y133,0)</f>
        <v>11295</v>
      </c>
      <c r="AB133" s="148"/>
    </row>
    <row r="134" spans="1:28" ht="27" customHeight="1" x14ac:dyDescent="0.15">
      <c r="A134" s="214"/>
      <c r="B134" s="216"/>
      <c r="C134" s="228"/>
      <c r="D134" s="226">
        <v>5</v>
      </c>
      <c r="E134" s="52" t="s">
        <v>58</v>
      </c>
      <c r="F134" s="177"/>
      <c r="G134" s="73" t="s">
        <v>290</v>
      </c>
      <c r="H134" s="40" t="s">
        <v>105</v>
      </c>
      <c r="I134" s="40"/>
      <c r="J134" s="41" t="s">
        <v>125</v>
      </c>
      <c r="K134" s="40" t="s">
        <v>111</v>
      </c>
      <c r="L134" s="32">
        <v>15</v>
      </c>
      <c r="M134" s="30">
        <v>1</v>
      </c>
      <c r="N134" s="30">
        <v>1</v>
      </c>
      <c r="O134" s="30">
        <v>1</v>
      </c>
      <c r="P134" s="30">
        <v>1</v>
      </c>
      <c r="Q134" s="30">
        <v>1</v>
      </c>
      <c r="R134" s="30">
        <v>1</v>
      </c>
      <c r="S134" s="30">
        <v>1</v>
      </c>
      <c r="T134" s="30">
        <v>1</v>
      </c>
      <c r="U134" s="30">
        <v>1</v>
      </c>
      <c r="V134" s="30">
        <v>1</v>
      </c>
      <c r="W134" s="30">
        <v>1</v>
      </c>
      <c r="X134" s="30">
        <v>1</v>
      </c>
      <c r="Y134" s="28">
        <f t="shared" si="99"/>
        <v>12</v>
      </c>
      <c r="Z134" s="25">
        <f t="shared" si="101"/>
        <v>180</v>
      </c>
      <c r="AA134" s="26"/>
      <c r="AB134" s="33"/>
    </row>
    <row r="135" spans="1:28" ht="27" customHeight="1" x14ac:dyDescent="0.15">
      <c r="A135" s="214"/>
      <c r="B135" s="216"/>
      <c r="C135" s="228"/>
      <c r="D135" s="226">
        <v>6</v>
      </c>
      <c r="E135" s="52" t="s">
        <v>58</v>
      </c>
      <c r="F135" s="177"/>
      <c r="G135" s="73" t="s">
        <v>291</v>
      </c>
      <c r="H135" s="40" t="s">
        <v>105</v>
      </c>
      <c r="I135" s="40"/>
      <c r="J135" s="41" t="s">
        <v>125</v>
      </c>
      <c r="K135" s="40" t="s">
        <v>111</v>
      </c>
      <c r="L135" s="32">
        <v>2</v>
      </c>
      <c r="M135" s="30">
        <v>5</v>
      </c>
      <c r="N135" s="30">
        <v>1</v>
      </c>
      <c r="O135" s="30">
        <v>3</v>
      </c>
      <c r="P135" s="30">
        <v>9</v>
      </c>
      <c r="Q135" s="30">
        <v>12</v>
      </c>
      <c r="R135" s="30">
        <v>2</v>
      </c>
      <c r="S135" s="30">
        <v>2</v>
      </c>
      <c r="T135" s="30">
        <v>6</v>
      </c>
      <c r="U135" s="30">
        <v>7</v>
      </c>
      <c r="V135" s="30">
        <v>5</v>
      </c>
      <c r="W135" s="30">
        <v>4</v>
      </c>
      <c r="X135" s="30">
        <v>13</v>
      </c>
      <c r="Y135" s="28">
        <f t="shared" si="99"/>
        <v>69</v>
      </c>
      <c r="Z135" s="25">
        <f t="shared" si="101"/>
        <v>138</v>
      </c>
      <c r="AA135" s="26"/>
      <c r="AB135" s="33"/>
    </row>
    <row r="136" spans="1:28" s="85" customFormat="1" ht="27" customHeight="1" x14ac:dyDescent="0.15">
      <c r="A136" s="214"/>
      <c r="B136" s="216"/>
      <c r="C136" s="228"/>
      <c r="D136" s="226">
        <v>7</v>
      </c>
      <c r="E136" s="52" t="s">
        <v>58</v>
      </c>
      <c r="F136" s="177"/>
      <c r="G136" s="44" t="s">
        <v>60</v>
      </c>
      <c r="H136" s="44" t="s">
        <v>106</v>
      </c>
      <c r="I136" s="44"/>
      <c r="J136" s="45"/>
      <c r="K136" s="44"/>
      <c r="L136" s="147">
        <v>4</v>
      </c>
      <c r="M136" s="10">
        <f>M130</f>
        <v>1247</v>
      </c>
      <c r="N136" s="10">
        <f t="shared" ref="N136:X136" si="103">N130</f>
        <v>818</v>
      </c>
      <c r="O136" s="10">
        <f t="shared" si="103"/>
        <v>813</v>
      </c>
      <c r="P136" s="10">
        <f t="shared" si="103"/>
        <v>881</v>
      </c>
      <c r="Q136" s="10">
        <f t="shared" si="103"/>
        <v>772</v>
      </c>
      <c r="R136" s="10">
        <f t="shared" si="103"/>
        <v>820</v>
      </c>
      <c r="S136" s="10">
        <f t="shared" si="103"/>
        <v>815</v>
      </c>
      <c r="T136" s="10">
        <f t="shared" si="103"/>
        <v>680</v>
      </c>
      <c r="U136" s="10">
        <f t="shared" si="103"/>
        <v>834</v>
      </c>
      <c r="V136" s="10">
        <f t="shared" si="103"/>
        <v>741</v>
      </c>
      <c r="W136" s="10">
        <f t="shared" si="103"/>
        <v>872</v>
      </c>
      <c r="X136" s="10">
        <f t="shared" si="103"/>
        <v>2002</v>
      </c>
      <c r="Y136" s="124">
        <f t="shared" si="99"/>
        <v>11295</v>
      </c>
      <c r="Z136" s="18"/>
      <c r="AA136" s="17">
        <f>ROUND(L136*Y136,0)</f>
        <v>45180</v>
      </c>
      <c r="AB136" s="16"/>
    </row>
    <row r="137" spans="1:28" s="85" customFormat="1" ht="27" customHeight="1" x14ac:dyDescent="0.15">
      <c r="A137" s="214"/>
      <c r="B137" s="216"/>
      <c r="C137" s="228"/>
      <c r="D137" s="226">
        <v>8</v>
      </c>
      <c r="E137" s="52" t="s">
        <v>58</v>
      </c>
      <c r="F137" s="177"/>
      <c r="G137" s="149" t="s">
        <v>224</v>
      </c>
      <c r="H137" s="40" t="s">
        <v>105</v>
      </c>
      <c r="I137" s="40"/>
      <c r="J137" s="41" t="s">
        <v>125</v>
      </c>
      <c r="K137" s="40" t="s">
        <v>111</v>
      </c>
      <c r="L137" s="32">
        <v>1</v>
      </c>
      <c r="M137" s="30">
        <f t="shared" ref="M137:X137" si="104">ROUND(M114*0.8,0)</f>
        <v>634</v>
      </c>
      <c r="N137" s="30">
        <f t="shared" si="104"/>
        <v>374</v>
      </c>
      <c r="O137" s="30">
        <f t="shared" si="104"/>
        <v>381</v>
      </c>
      <c r="P137" s="30">
        <f t="shared" si="104"/>
        <v>408</v>
      </c>
      <c r="Q137" s="30">
        <f t="shared" si="104"/>
        <v>374</v>
      </c>
      <c r="R137" s="30">
        <f t="shared" si="104"/>
        <v>388</v>
      </c>
      <c r="S137" s="30">
        <f t="shared" si="104"/>
        <v>393</v>
      </c>
      <c r="T137" s="30">
        <f t="shared" si="104"/>
        <v>318</v>
      </c>
      <c r="U137" s="30">
        <f t="shared" si="104"/>
        <v>345</v>
      </c>
      <c r="V137" s="30">
        <f t="shared" si="104"/>
        <v>356</v>
      </c>
      <c r="W137" s="30">
        <f t="shared" si="104"/>
        <v>413</v>
      </c>
      <c r="X137" s="30">
        <f t="shared" si="104"/>
        <v>981</v>
      </c>
      <c r="Y137" s="28">
        <f>SUM(M137:X137)</f>
        <v>5365</v>
      </c>
      <c r="Z137" s="25">
        <f t="shared" ref="Z137:Z159" si="105">ROUND(L137*Y137,0)</f>
        <v>5365</v>
      </c>
      <c r="AA137" s="26"/>
      <c r="AB137" s="34"/>
    </row>
    <row r="138" spans="1:28" s="85" customFormat="1" ht="27" customHeight="1" x14ac:dyDescent="0.15">
      <c r="A138" s="214"/>
      <c r="B138" s="216"/>
      <c r="C138" s="228"/>
      <c r="D138" s="226">
        <v>9</v>
      </c>
      <c r="E138" s="52" t="s">
        <v>58</v>
      </c>
      <c r="F138" s="168" t="s">
        <v>203</v>
      </c>
      <c r="G138" s="42" t="s">
        <v>202</v>
      </c>
      <c r="H138" s="40" t="s">
        <v>105</v>
      </c>
      <c r="I138" s="40"/>
      <c r="J138" s="41" t="s">
        <v>125</v>
      </c>
      <c r="K138" s="40" t="s">
        <v>207</v>
      </c>
      <c r="L138" s="32">
        <v>0.5</v>
      </c>
      <c r="M138" s="30">
        <v>100</v>
      </c>
      <c r="N138" s="30">
        <v>100</v>
      </c>
      <c r="O138" s="30">
        <v>100</v>
      </c>
      <c r="P138" s="30">
        <v>100</v>
      </c>
      <c r="Q138" s="30">
        <v>100</v>
      </c>
      <c r="R138" s="30">
        <v>100</v>
      </c>
      <c r="S138" s="30">
        <v>100</v>
      </c>
      <c r="T138" s="30">
        <v>100</v>
      </c>
      <c r="U138" s="30">
        <v>100</v>
      </c>
      <c r="V138" s="30">
        <v>100</v>
      </c>
      <c r="W138" s="30">
        <v>100</v>
      </c>
      <c r="X138" s="30">
        <v>100</v>
      </c>
      <c r="Y138" s="28">
        <f t="shared" ref="Y138" si="106">SUM(M138:X138)</f>
        <v>1200</v>
      </c>
      <c r="Z138" s="25">
        <f t="shared" si="105"/>
        <v>600</v>
      </c>
      <c r="AA138" s="26"/>
      <c r="AB138" s="34" t="s">
        <v>206</v>
      </c>
    </row>
    <row r="139" spans="1:28" s="85" customFormat="1" ht="27" customHeight="1" x14ac:dyDescent="0.15">
      <c r="A139" s="214"/>
      <c r="B139" s="216"/>
      <c r="C139" s="228"/>
      <c r="D139" s="226">
        <v>10</v>
      </c>
      <c r="E139" s="52" t="s">
        <v>58</v>
      </c>
      <c r="F139" s="169"/>
      <c r="G139" s="42" t="s">
        <v>205</v>
      </c>
      <c r="H139" s="42" t="s">
        <v>105</v>
      </c>
      <c r="I139" s="42"/>
      <c r="J139" s="43" t="s">
        <v>196</v>
      </c>
      <c r="K139" s="40" t="s">
        <v>111</v>
      </c>
      <c r="L139" s="32">
        <v>1</v>
      </c>
      <c r="M139" s="30">
        <v>80</v>
      </c>
      <c r="N139" s="30">
        <v>19</v>
      </c>
      <c r="O139" s="30">
        <v>18</v>
      </c>
      <c r="P139" s="30">
        <v>14</v>
      </c>
      <c r="Q139" s="30">
        <v>33</v>
      </c>
      <c r="R139" s="30">
        <v>54</v>
      </c>
      <c r="S139" s="30">
        <v>9</v>
      </c>
      <c r="T139" s="30">
        <v>18</v>
      </c>
      <c r="U139" s="30">
        <v>16</v>
      </c>
      <c r="V139" s="30">
        <v>20</v>
      </c>
      <c r="W139" s="30">
        <v>22</v>
      </c>
      <c r="X139" s="30">
        <v>135</v>
      </c>
      <c r="Y139" s="28">
        <f>SUM(M139:X139)</f>
        <v>438</v>
      </c>
      <c r="Z139" s="25">
        <f t="shared" si="105"/>
        <v>438</v>
      </c>
      <c r="AA139" s="26"/>
      <c r="AB139" s="34"/>
    </row>
    <row r="140" spans="1:28" s="85" customFormat="1" ht="27" customHeight="1" x14ac:dyDescent="0.15">
      <c r="A140" s="214"/>
      <c r="B140" s="216"/>
      <c r="C140" s="228"/>
      <c r="D140" s="226">
        <v>11</v>
      </c>
      <c r="E140" s="52" t="s">
        <v>58</v>
      </c>
      <c r="F140" s="169"/>
      <c r="G140" s="42" t="s">
        <v>197</v>
      </c>
      <c r="H140" s="40" t="s">
        <v>105</v>
      </c>
      <c r="I140" s="40"/>
      <c r="J140" s="41" t="s">
        <v>125</v>
      </c>
      <c r="K140" s="40" t="s">
        <v>111</v>
      </c>
      <c r="L140" s="32">
        <v>1</v>
      </c>
      <c r="M140" s="30">
        <f>M139</f>
        <v>80</v>
      </c>
      <c r="N140" s="30">
        <f t="shared" ref="N140:X141" si="107">N139</f>
        <v>19</v>
      </c>
      <c r="O140" s="30">
        <f t="shared" si="107"/>
        <v>18</v>
      </c>
      <c r="P140" s="30">
        <f t="shared" si="107"/>
        <v>14</v>
      </c>
      <c r="Q140" s="30">
        <f t="shared" si="107"/>
        <v>33</v>
      </c>
      <c r="R140" s="30">
        <f t="shared" si="107"/>
        <v>54</v>
      </c>
      <c r="S140" s="30">
        <f t="shared" si="107"/>
        <v>9</v>
      </c>
      <c r="T140" s="30">
        <f t="shared" si="107"/>
        <v>18</v>
      </c>
      <c r="U140" s="30">
        <f t="shared" si="107"/>
        <v>16</v>
      </c>
      <c r="V140" s="30">
        <f t="shared" si="107"/>
        <v>20</v>
      </c>
      <c r="W140" s="30">
        <f t="shared" si="107"/>
        <v>22</v>
      </c>
      <c r="X140" s="30">
        <f t="shared" si="107"/>
        <v>135</v>
      </c>
      <c r="Y140" s="28">
        <f t="shared" ref="Y140" si="108">SUM(M140:X140)</f>
        <v>438</v>
      </c>
      <c r="Z140" s="25">
        <f t="shared" ref="Z140" si="109">ROUND(L140*Y140,0)</f>
        <v>438</v>
      </c>
      <c r="AA140" s="26"/>
      <c r="AB140" s="34"/>
    </row>
    <row r="141" spans="1:28" s="85" customFormat="1" ht="27" customHeight="1" x14ac:dyDescent="0.15">
      <c r="A141" s="214"/>
      <c r="B141" s="216"/>
      <c r="C141" s="228"/>
      <c r="D141" s="226">
        <v>12</v>
      </c>
      <c r="E141" s="52" t="s">
        <v>58</v>
      </c>
      <c r="F141" s="169"/>
      <c r="G141" s="42" t="s">
        <v>198</v>
      </c>
      <c r="H141" s="40" t="s">
        <v>105</v>
      </c>
      <c r="I141" s="40"/>
      <c r="J141" s="41" t="s">
        <v>125</v>
      </c>
      <c r="K141" s="40" t="s">
        <v>111</v>
      </c>
      <c r="L141" s="32">
        <v>1</v>
      </c>
      <c r="M141" s="30">
        <f>M140</f>
        <v>80</v>
      </c>
      <c r="N141" s="30">
        <f t="shared" si="107"/>
        <v>19</v>
      </c>
      <c r="O141" s="30">
        <f t="shared" si="107"/>
        <v>18</v>
      </c>
      <c r="P141" s="30">
        <f t="shared" si="107"/>
        <v>14</v>
      </c>
      <c r="Q141" s="30">
        <f t="shared" si="107"/>
        <v>33</v>
      </c>
      <c r="R141" s="30">
        <f t="shared" si="107"/>
        <v>54</v>
      </c>
      <c r="S141" s="30">
        <f t="shared" si="107"/>
        <v>9</v>
      </c>
      <c r="T141" s="30">
        <f t="shared" si="107"/>
        <v>18</v>
      </c>
      <c r="U141" s="30">
        <f t="shared" si="107"/>
        <v>16</v>
      </c>
      <c r="V141" s="30">
        <f t="shared" si="107"/>
        <v>20</v>
      </c>
      <c r="W141" s="30">
        <f t="shared" si="107"/>
        <v>22</v>
      </c>
      <c r="X141" s="30">
        <f t="shared" si="107"/>
        <v>135</v>
      </c>
      <c r="Y141" s="28">
        <f t="shared" ref="Y141" si="110">SUM(M141:X141)</f>
        <v>438</v>
      </c>
      <c r="Z141" s="25">
        <f t="shared" ref="Z141" si="111">ROUND(L141*Y141,0)</f>
        <v>438</v>
      </c>
      <c r="AA141" s="26"/>
      <c r="AB141" s="34"/>
    </row>
    <row r="142" spans="1:28" s="85" customFormat="1" ht="27" customHeight="1" x14ac:dyDescent="0.15">
      <c r="A142" s="214"/>
      <c r="B142" s="216"/>
      <c r="C142" s="228"/>
      <c r="D142" s="226">
        <v>13</v>
      </c>
      <c r="E142" s="52" t="s">
        <v>58</v>
      </c>
      <c r="F142" s="169"/>
      <c r="G142" s="42" t="s">
        <v>199</v>
      </c>
      <c r="H142" s="40" t="s">
        <v>105</v>
      </c>
      <c r="I142" s="40"/>
      <c r="J142" s="41" t="s">
        <v>125</v>
      </c>
      <c r="K142" s="40" t="s">
        <v>111</v>
      </c>
      <c r="L142" s="32">
        <v>5</v>
      </c>
      <c r="M142" s="30">
        <v>0</v>
      </c>
      <c r="N142" s="30">
        <v>0</v>
      </c>
      <c r="O142" s="30">
        <v>0</v>
      </c>
      <c r="P142" s="30">
        <v>0</v>
      </c>
      <c r="Q142" s="30">
        <v>16</v>
      </c>
      <c r="R142" s="30">
        <v>0</v>
      </c>
      <c r="S142" s="30">
        <v>0</v>
      </c>
      <c r="T142" s="30">
        <v>0</v>
      </c>
      <c r="U142" s="30">
        <v>2</v>
      </c>
      <c r="V142" s="30">
        <v>1</v>
      </c>
      <c r="W142" s="30">
        <v>6</v>
      </c>
      <c r="X142" s="30">
        <v>2</v>
      </c>
      <c r="Y142" s="28">
        <f t="shared" ref="Y142:Y143" si="112">SUM(M142:X142)</f>
        <v>27</v>
      </c>
      <c r="Z142" s="25">
        <f t="shared" ref="Z142:Z143" si="113">ROUND(L142*Y142,0)</f>
        <v>135</v>
      </c>
      <c r="AA142" s="26"/>
      <c r="AB142" s="34"/>
    </row>
    <row r="143" spans="1:28" s="85" customFormat="1" ht="27" customHeight="1" x14ac:dyDescent="0.15">
      <c r="A143" s="214"/>
      <c r="B143" s="216"/>
      <c r="C143" s="228"/>
      <c r="D143" s="226">
        <v>14</v>
      </c>
      <c r="E143" s="52" t="s">
        <v>58</v>
      </c>
      <c r="F143" s="169"/>
      <c r="G143" s="42" t="s">
        <v>135</v>
      </c>
      <c r="H143" s="40" t="s">
        <v>105</v>
      </c>
      <c r="I143" s="40"/>
      <c r="J143" s="41" t="s">
        <v>125</v>
      </c>
      <c r="K143" s="40" t="s">
        <v>111</v>
      </c>
      <c r="L143" s="32">
        <v>1</v>
      </c>
      <c r="M143" s="30">
        <f>ROUND((M139*0.84),0)</f>
        <v>67</v>
      </c>
      <c r="N143" s="30">
        <f t="shared" ref="N143:X143" si="114">ROUND((N139*0.84),0)</f>
        <v>16</v>
      </c>
      <c r="O143" s="30">
        <f t="shared" si="114"/>
        <v>15</v>
      </c>
      <c r="P143" s="30">
        <f t="shared" si="114"/>
        <v>12</v>
      </c>
      <c r="Q143" s="30">
        <f t="shared" si="114"/>
        <v>28</v>
      </c>
      <c r="R143" s="30">
        <f t="shared" si="114"/>
        <v>45</v>
      </c>
      <c r="S143" s="30">
        <f t="shared" si="114"/>
        <v>8</v>
      </c>
      <c r="T143" s="30">
        <f t="shared" si="114"/>
        <v>15</v>
      </c>
      <c r="U143" s="30">
        <f t="shared" si="114"/>
        <v>13</v>
      </c>
      <c r="V143" s="30">
        <f t="shared" si="114"/>
        <v>17</v>
      </c>
      <c r="W143" s="30">
        <f t="shared" si="114"/>
        <v>18</v>
      </c>
      <c r="X143" s="30">
        <f t="shared" si="114"/>
        <v>113</v>
      </c>
      <c r="Y143" s="28">
        <f t="shared" si="112"/>
        <v>367</v>
      </c>
      <c r="Z143" s="25">
        <f t="shared" si="113"/>
        <v>367</v>
      </c>
      <c r="AA143" s="26"/>
      <c r="AB143" s="34"/>
    </row>
    <row r="144" spans="1:28" s="85" customFormat="1" ht="27.75" customHeight="1" x14ac:dyDescent="0.15">
      <c r="A144" s="214"/>
      <c r="B144" s="216"/>
      <c r="C144" s="228"/>
      <c r="D144" s="226">
        <v>15</v>
      </c>
      <c r="E144" s="52" t="s">
        <v>58</v>
      </c>
      <c r="F144" s="169"/>
      <c r="G144" s="42" t="s">
        <v>192</v>
      </c>
      <c r="H144" s="40" t="s">
        <v>105</v>
      </c>
      <c r="I144" s="40"/>
      <c r="J144" s="41" t="s">
        <v>125</v>
      </c>
      <c r="K144" s="40" t="s">
        <v>111</v>
      </c>
      <c r="L144" s="32">
        <v>3</v>
      </c>
      <c r="M144" s="30">
        <f>M139</f>
        <v>80</v>
      </c>
      <c r="N144" s="30">
        <f t="shared" ref="N144:X146" si="115">N139</f>
        <v>19</v>
      </c>
      <c r="O144" s="30">
        <f t="shared" si="115"/>
        <v>18</v>
      </c>
      <c r="P144" s="30">
        <f t="shared" si="115"/>
        <v>14</v>
      </c>
      <c r="Q144" s="30">
        <f t="shared" si="115"/>
        <v>33</v>
      </c>
      <c r="R144" s="30">
        <f t="shared" si="115"/>
        <v>54</v>
      </c>
      <c r="S144" s="30">
        <f t="shared" si="115"/>
        <v>9</v>
      </c>
      <c r="T144" s="30">
        <f t="shared" si="115"/>
        <v>18</v>
      </c>
      <c r="U144" s="30">
        <f t="shared" si="115"/>
        <v>16</v>
      </c>
      <c r="V144" s="30">
        <f t="shared" si="115"/>
        <v>20</v>
      </c>
      <c r="W144" s="30">
        <f t="shared" si="115"/>
        <v>22</v>
      </c>
      <c r="X144" s="30">
        <f t="shared" si="115"/>
        <v>135</v>
      </c>
      <c r="Y144" s="28">
        <f t="shared" ref="Y144" si="116">SUM(M144:X144)</f>
        <v>438</v>
      </c>
      <c r="Z144" s="25">
        <f t="shared" ref="Z144" si="117">ROUND(L144*Y144,0)</f>
        <v>1314</v>
      </c>
      <c r="AA144" s="26"/>
      <c r="AB144" s="34"/>
    </row>
    <row r="145" spans="1:28" s="85" customFormat="1" ht="27" customHeight="1" x14ac:dyDescent="0.15">
      <c r="A145" s="214"/>
      <c r="B145" s="216"/>
      <c r="C145" s="228"/>
      <c r="D145" s="226">
        <v>16</v>
      </c>
      <c r="E145" s="52" t="s">
        <v>58</v>
      </c>
      <c r="F145" s="169"/>
      <c r="G145" s="42" t="s">
        <v>200</v>
      </c>
      <c r="H145" s="40" t="s">
        <v>105</v>
      </c>
      <c r="I145" s="40"/>
      <c r="J145" s="41" t="s">
        <v>125</v>
      </c>
      <c r="K145" s="40" t="s">
        <v>111</v>
      </c>
      <c r="L145" s="32">
        <v>5</v>
      </c>
      <c r="M145" s="30">
        <f>ROUND((M139*0.1),0)</f>
        <v>8</v>
      </c>
      <c r="N145" s="30">
        <f>ROUND((N139*0.1),0)</f>
        <v>2</v>
      </c>
      <c r="O145" s="30">
        <f t="shared" ref="O145:X145" si="118">ROUND((O139*0.1),0)</f>
        <v>2</v>
      </c>
      <c r="P145" s="30">
        <f t="shared" si="118"/>
        <v>1</v>
      </c>
      <c r="Q145" s="30">
        <f t="shared" si="118"/>
        <v>3</v>
      </c>
      <c r="R145" s="30">
        <f t="shared" si="118"/>
        <v>5</v>
      </c>
      <c r="S145" s="30">
        <f t="shared" si="118"/>
        <v>1</v>
      </c>
      <c r="T145" s="30">
        <f t="shared" si="118"/>
        <v>2</v>
      </c>
      <c r="U145" s="30">
        <f t="shared" si="118"/>
        <v>2</v>
      </c>
      <c r="V145" s="30">
        <f t="shared" si="118"/>
        <v>2</v>
      </c>
      <c r="W145" s="30">
        <f t="shared" si="118"/>
        <v>2</v>
      </c>
      <c r="X145" s="30">
        <f t="shared" si="118"/>
        <v>14</v>
      </c>
      <c r="Y145" s="28">
        <f t="shared" ref="Y145:Y146" si="119">SUM(M145:X145)</f>
        <v>44</v>
      </c>
      <c r="Z145" s="25">
        <f>ROUND(L145*Y145,0)</f>
        <v>220</v>
      </c>
      <c r="AA145" s="26"/>
      <c r="AB145" s="34"/>
    </row>
    <row r="146" spans="1:28" s="85" customFormat="1" ht="27" customHeight="1" x14ac:dyDescent="0.15">
      <c r="A146" s="214"/>
      <c r="B146" s="216"/>
      <c r="C146" s="228"/>
      <c r="D146" s="226">
        <v>17</v>
      </c>
      <c r="E146" s="52" t="s">
        <v>58</v>
      </c>
      <c r="F146" s="169"/>
      <c r="G146" s="47" t="s">
        <v>215</v>
      </c>
      <c r="H146" s="44" t="s">
        <v>106</v>
      </c>
      <c r="I146" s="48"/>
      <c r="J146" s="49"/>
      <c r="K146" s="48"/>
      <c r="L146" s="150">
        <v>3</v>
      </c>
      <c r="M146" s="121">
        <f>M141</f>
        <v>80</v>
      </c>
      <c r="N146" s="121">
        <f t="shared" si="115"/>
        <v>19</v>
      </c>
      <c r="O146" s="121">
        <f t="shared" si="115"/>
        <v>18</v>
      </c>
      <c r="P146" s="121">
        <f t="shared" si="115"/>
        <v>14</v>
      </c>
      <c r="Q146" s="121">
        <f t="shared" si="115"/>
        <v>33</v>
      </c>
      <c r="R146" s="121">
        <f t="shared" si="115"/>
        <v>54</v>
      </c>
      <c r="S146" s="121">
        <f t="shared" si="115"/>
        <v>9</v>
      </c>
      <c r="T146" s="121">
        <f t="shared" si="115"/>
        <v>18</v>
      </c>
      <c r="U146" s="121">
        <f t="shared" si="115"/>
        <v>16</v>
      </c>
      <c r="V146" s="121">
        <f t="shared" si="115"/>
        <v>20</v>
      </c>
      <c r="W146" s="121">
        <f t="shared" si="115"/>
        <v>22</v>
      </c>
      <c r="X146" s="121">
        <f t="shared" si="115"/>
        <v>135</v>
      </c>
      <c r="Y146" s="122">
        <f t="shared" si="119"/>
        <v>438</v>
      </c>
      <c r="Z146" s="111"/>
      <c r="AA146" s="112">
        <f>ROUND(L146*Y146,0)</f>
        <v>1314</v>
      </c>
      <c r="AB146" s="148"/>
    </row>
    <row r="147" spans="1:28" s="85" customFormat="1" ht="27" customHeight="1" x14ac:dyDescent="0.15">
      <c r="A147" s="214"/>
      <c r="B147" s="216"/>
      <c r="C147" s="228"/>
      <c r="D147" s="226">
        <v>18</v>
      </c>
      <c r="E147" s="52" t="s">
        <v>58</v>
      </c>
      <c r="F147" s="169"/>
      <c r="G147" s="151" t="s">
        <v>193</v>
      </c>
      <c r="H147" s="40" t="s">
        <v>105</v>
      </c>
      <c r="I147" s="40"/>
      <c r="J147" s="41" t="s">
        <v>125</v>
      </c>
      <c r="K147" s="40" t="s">
        <v>111</v>
      </c>
      <c r="L147" s="32">
        <v>3</v>
      </c>
      <c r="M147" s="30">
        <f>M139</f>
        <v>80</v>
      </c>
      <c r="N147" s="30">
        <f t="shared" ref="N147:X147" si="120">N139</f>
        <v>19</v>
      </c>
      <c r="O147" s="30">
        <f t="shared" si="120"/>
        <v>18</v>
      </c>
      <c r="P147" s="30">
        <f t="shared" si="120"/>
        <v>14</v>
      </c>
      <c r="Q147" s="30">
        <f t="shared" si="120"/>
        <v>33</v>
      </c>
      <c r="R147" s="30">
        <f t="shared" si="120"/>
        <v>54</v>
      </c>
      <c r="S147" s="30">
        <f t="shared" si="120"/>
        <v>9</v>
      </c>
      <c r="T147" s="30">
        <f t="shared" si="120"/>
        <v>18</v>
      </c>
      <c r="U147" s="30">
        <f t="shared" si="120"/>
        <v>16</v>
      </c>
      <c r="V147" s="30">
        <f t="shared" si="120"/>
        <v>20</v>
      </c>
      <c r="W147" s="30">
        <f t="shared" si="120"/>
        <v>22</v>
      </c>
      <c r="X147" s="30">
        <f t="shared" si="120"/>
        <v>135</v>
      </c>
      <c r="Y147" s="28">
        <f t="shared" ref="Y147" si="121">SUM(M147:X147)</f>
        <v>438</v>
      </c>
      <c r="Z147" s="25">
        <f t="shared" ref="Z147:Z149" si="122">ROUND(L147*Y147,0)</f>
        <v>1314</v>
      </c>
      <c r="AA147" s="26"/>
      <c r="AB147" s="33"/>
    </row>
    <row r="148" spans="1:28" s="85" customFormat="1" ht="27" customHeight="1" x14ac:dyDescent="0.15">
      <c r="A148" s="214"/>
      <c r="B148" s="216"/>
      <c r="C148" s="228"/>
      <c r="D148" s="226">
        <v>19</v>
      </c>
      <c r="E148" s="52" t="s">
        <v>58</v>
      </c>
      <c r="F148" s="170"/>
      <c r="G148" s="152" t="s">
        <v>194</v>
      </c>
      <c r="H148" s="40" t="s">
        <v>105</v>
      </c>
      <c r="I148" s="40"/>
      <c r="J148" s="41" t="s">
        <v>125</v>
      </c>
      <c r="K148" s="40" t="s">
        <v>111</v>
      </c>
      <c r="L148" s="32">
        <v>1</v>
      </c>
      <c r="M148" s="30">
        <f>ROUND((M139*0.4),0)</f>
        <v>32</v>
      </c>
      <c r="N148" s="30">
        <f t="shared" ref="N148:X148" si="123">ROUND((N139*0.4),0)</f>
        <v>8</v>
      </c>
      <c r="O148" s="30">
        <f t="shared" si="123"/>
        <v>7</v>
      </c>
      <c r="P148" s="30">
        <f t="shared" si="123"/>
        <v>6</v>
      </c>
      <c r="Q148" s="30">
        <f t="shared" si="123"/>
        <v>13</v>
      </c>
      <c r="R148" s="30">
        <f t="shared" si="123"/>
        <v>22</v>
      </c>
      <c r="S148" s="30">
        <f t="shared" si="123"/>
        <v>4</v>
      </c>
      <c r="T148" s="30">
        <f t="shared" si="123"/>
        <v>7</v>
      </c>
      <c r="U148" s="30">
        <f t="shared" si="123"/>
        <v>6</v>
      </c>
      <c r="V148" s="30">
        <f t="shared" si="123"/>
        <v>8</v>
      </c>
      <c r="W148" s="30">
        <f t="shared" si="123"/>
        <v>9</v>
      </c>
      <c r="X148" s="30">
        <f t="shared" si="123"/>
        <v>54</v>
      </c>
      <c r="Y148" s="28">
        <f>SUM(M148:X148)</f>
        <v>176</v>
      </c>
      <c r="Z148" s="25">
        <f t="shared" ref="Z148" si="124">ROUND(L148*Y148,0)</f>
        <v>176</v>
      </c>
      <c r="AA148" s="26"/>
      <c r="AB148" s="33"/>
    </row>
    <row r="149" spans="1:28" s="85" customFormat="1" ht="27" customHeight="1" x14ac:dyDescent="0.15">
      <c r="A149" s="214"/>
      <c r="B149" s="216"/>
      <c r="C149" s="228"/>
      <c r="D149" s="226">
        <v>20</v>
      </c>
      <c r="E149" s="52" t="s">
        <v>58</v>
      </c>
      <c r="F149" s="168" t="s">
        <v>201</v>
      </c>
      <c r="G149" s="42" t="s">
        <v>204</v>
      </c>
      <c r="H149" s="42" t="s">
        <v>105</v>
      </c>
      <c r="I149" s="42"/>
      <c r="J149" s="41" t="s">
        <v>125</v>
      </c>
      <c r="K149" s="40" t="s">
        <v>111</v>
      </c>
      <c r="L149" s="32">
        <v>1</v>
      </c>
      <c r="M149" s="30">
        <v>59</v>
      </c>
      <c r="N149" s="30">
        <v>39</v>
      </c>
      <c r="O149" s="30">
        <v>32</v>
      </c>
      <c r="P149" s="30">
        <v>37</v>
      </c>
      <c r="Q149" s="30">
        <v>8</v>
      </c>
      <c r="R149" s="30">
        <v>65</v>
      </c>
      <c r="S149" s="30">
        <v>24</v>
      </c>
      <c r="T149" s="30">
        <v>23</v>
      </c>
      <c r="U149" s="30">
        <v>25</v>
      </c>
      <c r="V149" s="30">
        <v>32</v>
      </c>
      <c r="W149" s="30">
        <v>73</v>
      </c>
      <c r="X149" s="30">
        <v>276</v>
      </c>
      <c r="Y149" s="28">
        <f>SUM(M149:X149)</f>
        <v>693</v>
      </c>
      <c r="Z149" s="25">
        <f t="shared" si="122"/>
        <v>693</v>
      </c>
      <c r="AA149" s="26"/>
      <c r="AB149" s="34"/>
    </row>
    <row r="150" spans="1:28" s="85" customFormat="1" ht="27" customHeight="1" x14ac:dyDescent="0.15">
      <c r="A150" s="214"/>
      <c r="B150" s="216"/>
      <c r="C150" s="228"/>
      <c r="D150" s="226">
        <v>21</v>
      </c>
      <c r="E150" s="52" t="s">
        <v>58</v>
      </c>
      <c r="F150" s="169"/>
      <c r="G150" s="42" t="s">
        <v>197</v>
      </c>
      <c r="H150" s="40" t="s">
        <v>105</v>
      </c>
      <c r="I150" s="40"/>
      <c r="J150" s="41" t="s">
        <v>125</v>
      </c>
      <c r="K150" s="40" t="s">
        <v>111</v>
      </c>
      <c r="L150" s="32">
        <v>1</v>
      </c>
      <c r="M150" s="30">
        <f>M149</f>
        <v>59</v>
      </c>
      <c r="N150" s="30">
        <f t="shared" ref="N150:W151" si="125">N149</f>
        <v>39</v>
      </c>
      <c r="O150" s="30">
        <f t="shared" si="125"/>
        <v>32</v>
      </c>
      <c r="P150" s="30">
        <f t="shared" si="125"/>
        <v>37</v>
      </c>
      <c r="Q150" s="30">
        <f t="shared" si="125"/>
        <v>8</v>
      </c>
      <c r="R150" s="30">
        <f t="shared" si="125"/>
        <v>65</v>
      </c>
      <c r="S150" s="30">
        <f t="shared" si="125"/>
        <v>24</v>
      </c>
      <c r="T150" s="30">
        <f>T149</f>
        <v>23</v>
      </c>
      <c r="U150" s="30">
        <f>U149</f>
        <v>25</v>
      </c>
      <c r="V150" s="30">
        <f>V149</f>
        <v>32</v>
      </c>
      <c r="W150" s="30">
        <f t="shared" si="125"/>
        <v>73</v>
      </c>
      <c r="X150" s="30">
        <f>X149</f>
        <v>276</v>
      </c>
      <c r="Y150" s="28">
        <f t="shared" ref="Y150" si="126">SUM(M150:X150)</f>
        <v>693</v>
      </c>
      <c r="Z150" s="25">
        <f t="shared" ref="Z150" si="127">ROUND(L150*Y150,0)</f>
        <v>693</v>
      </c>
      <c r="AA150" s="26"/>
      <c r="AB150" s="34"/>
    </row>
    <row r="151" spans="1:28" s="85" customFormat="1" ht="27" customHeight="1" x14ac:dyDescent="0.15">
      <c r="A151" s="214"/>
      <c r="B151" s="216"/>
      <c r="C151" s="228"/>
      <c r="D151" s="226">
        <v>22</v>
      </c>
      <c r="E151" s="52" t="s">
        <v>58</v>
      </c>
      <c r="F151" s="169"/>
      <c r="G151" s="42" t="s">
        <v>195</v>
      </c>
      <c r="H151" s="40" t="s">
        <v>105</v>
      </c>
      <c r="I151" s="40"/>
      <c r="J151" s="41" t="s">
        <v>125</v>
      </c>
      <c r="K151" s="40" t="s">
        <v>111</v>
      </c>
      <c r="L151" s="32">
        <v>3</v>
      </c>
      <c r="M151" s="30">
        <f>M150</f>
        <v>59</v>
      </c>
      <c r="N151" s="30">
        <f t="shared" si="125"/>
        <v>39</v>
      </c>
      <c r="O151" s="30">
        <f t="shared" si="125"/>
        <v>32</v>
      </c>
      <c r="P151" s="30">
        <f t="shared" si="125"/>
        <v>37</v>
      </c>
      <c r="Q151" s="30">
        <f t="shared" si="125"/>
        <v>8</v>
      </c>
      <c r="R151" s="30">
        <f t="shared" si="125"/>
        <v>65</v>
      </c>
      <c r="S151" s="30">
        <f t="shared" si="125"/>
        <v>24</v>
      </c>
      <c r="T151" s="30">
        <f t="shared" si="125"/>
        <v>23</v>
      </c>
      <c r="U151" s="30">
        <f t="shared" si="125"/>
        <v>25</v>
      </c>
      <c r="V151" s="30">
        <f t="shared" si="125"/>
        <v>32</v>
      </c>
      <c r="W151" s="30">
        <f t="shared" si="125"/>
        <v>73</v>
      </c>
      <c r="X151" s="30">
        <f t="shared" ref="X151" si="128">X150</f>
        <v>276</v>
      </c>
      <c r="Y151" s="28">
        <f t="shared" ref="Y151:Y152" si="129">SUM(M151:X151)</f>
        <v>693</v>
      </c>
      <c r="Z151" s="25">
        <f t="shared" ref="Z151:Z152" si="130">ROUND(L151*Y151,0)</f>
        <v>2079</v>
      </c>
      <c r="AA151" s="26"/>
      <c r="AB151" s="34"/>
    </row>
    <row r="152" spans="1:28" s="85" customFormat="1" ht="27" customHeight="1" x14ac:dyDescent="0.15">
      <c r="A152" s="214"/>
      <c r="B152" s="216"/>
      <c r="C152" s="229"/>
      <c r="D152" s="226">
        <v>23</v>
      </c>
      <c r="E152" s="52" t="s">
        <v>58</v>
      </c>
      <c r="F152" s="170"/>
      <c r="G152" s="151" t="s">
        <v>193</v>
      </c>
      <c r="H152" s="40" t="s">
        <v>105</v>
      </c>
      <c r="I152" s="40"/>
      <c r="J152" s="41" t="s">
        <v>125</v>
      </c>
      <c r="K152" s="40" t="s">
        <v>111</v>
      </c>
      <c r="L152" s="32">
        <v>3</v>
      </c>
      <c r="M152" s="30">
        <f>M149</f>
        <v>59</v>
      </c>
      <c r="N152" s="30">
        <f t="shared" ref="N152:X152" si="131">N149</f>
        <v>39</v>
      </c>
      <c r="O152" s="30">
        <f t="shared" si="131"/>
        <v>32</v>
      </c>
      <c r="P152" s="30">
        <f t="shared" si="131"/>
        <v>37</v>
      </c>
      <c r="Q152" s="30">
        <f t="shared" si="131"/>
        <v>8</v>
      </c>
      <c r="R152" s="30">
        <f t="shared" si="131"/>
        <v>65</v>
      </c>
      <c r="S152" s="30">
        <f t="shared" si="131"/>
        <v>24</v>
      </c>
      <c r="T152" s="30">
        <f t="shared" si="131"/>
        <v>23</v>
      </c>
      <c r="U152" s="30">
        <f t="shared" si="131"/>
        <v>25</v>
      </c>
      <c r="V152" s="30">
        <f t="shared" si="131"/>
        <v>32</v>
      </c>
      <c r="W152" s="30">
        <f t="shared" si="131"/>
        <v>73</v>
      </c>
      <c r="X152" s="30">
        <f t="shared" si="131"/>
        <v>276</v>
      </c>
      <c r="Y152" s="28">
        <f t="shared" si="129"/>
        <v>693</v>
      </c>
      <c r="Z152" s="25">
        <f t="shared" si="130"/>
        <v>2079</v>
      </c>
      <c r="AA152" s="26"/>
      <c r="AB152" s="33"/>
    </row>
    <row r="153" spans="1:28" s="85" customFormat="1" ht="27" customHeight="1" x14ac:dyDescent="0.15">
      <c r="A153" s="214"/>
      <c r="B153" s="216"/>
      <c r="C153" s="225">
        <v>2</v>
      </c>
      <c r="D153" s="226">
        <v>1</v>
      </c>
      <c r="E153" s="52" t="s">
        <v>58</v>
      </c>
      <c r="F153" s="178" t="s">
        <v>311</v>
      </c>
      <c r="G153" s="73" t="s">
        <v>313</v>
      </c>
      <c r="H153" s="42" t="s">
        <v>105</v>
      </c>
      <c r="I153" s="42"/>
      <c r="J153" s="43" t="s">
        <v>125</v>
      </c>
      <c r="K153" s="42" t="s">
        <v>111</v>
      </c>
      <c r="L153" s="32">
        <v>5</v>
      </c>
      <c r="M153" s="30">
        <v>172</v>
      </c>
      <c r="N153" s="30">
        <v>129</v>
      </c>
      <c r="O153" s="30">
        <v>123</v>
      </c>
      <c r="P153" s="30">
        <v>132</v>
      </c>
      <c r="Q153" s="30">
        <v>117</v>
      </c>
      <c r="R153" s="30">
        <v>115</v>
      </c>
      <c r="S153" s="30">
        <v>134</v>
      </c>
      <c r="T153" s="30">
        <v>134</v>
      </c>
      <c r="U153" s="30">
        <v>121</v>
      </c>
      <c r="V153" s="30">
        <v>100</v>
      </c>
      <c r="W153" s="30">
        <v>115</v>
      </c>
      <c r="X153" s="31">
        <v>130</v>
      </c>
      <c r="Y153" s="28">
        <f>SUM(M153:X153)</f>
        <v>1522</v>
      </c>
      <c r="Z153" s="25">
        <f t="shared" si="105"/>
        <v>7610</v>
      </c>
      <c r="AA153" s="26"/>
      <c r="AB153" s="34"/>
    </row>
    <row r="154" spans="1:28" s="85" customFormat="1" ht="27" customHeight="1" x14ac:dyDescent="0.15">
      <c r="A154" s="214"/>
      <c r="B154" s="216"/>
      <c r="C154" s="228"/>
      <c r="D154" s="226">
        <v>2</v>
      </c>
      <c r="E154" s="52" t="s">
        <v>58</v>
      </c>
      <c r="F154" s="178"/>
      <c r="G154" s="73" t="s">
        <v>314</v>
      </c>
      <c r="H154" s="42" t="s">
        <v>105</v>
      </c>
      <c r="I154" s="42"/>
      <c r="J154" s="43" t="s">
        <v>125</v>
      </c>
      <c r="K154" s="42" t="s">
        <v>111</v>
      </c>
      <c r="L154" s="32">
        <v>4</v>
      </c>
      <c r="M154" s="30">
        <f>M153</f>
        <v>172</v>
      </c>
      <c r="N154" s="30">
        <f t="shared" ref="N154:X154" si="132">N153</f>
        <v>129</v>
      </c>
      <c r="O154" s="30">
        <f t="shared" si="132"/>
        <v>123</v>
      </c>
      <c r="P154" s="30">
        <f t="shared" si="132"/>
        <v>132</v>
      </c>
      <c r="Q154" s="30">
        <f t="shared" si="132"/>
        <v>117</v>
      </c>
      <c r="R154" s="30">
        <f t="shared" si="132"/>
        <v>115</v>
      </c>
      <c r="S154" s="30">
        <f t="shared" si="132"/>
        <v>134</v>
      </c>
      <c r="T154" s="30">
        <f t="shared" si="132"/>
        <v>134</v>
      </c>
      <c r="U154" s="30">
        <f t="shared" si="132"/>
        <v>121</v>
      </c>
      <c r="V154" s="30">
        <v>100</v>
      </c>
      <c r="W154" s="30">
        <f t="shared" si="132"/>
        <v>115</v>
      </c>
      <c r="X154" s="30">
        <f t="shared" si="132"/>
        <v>130</v>
      </c>
      <c r="Y154" s="28">
        <f t="shared" si="99"/>
        <v>1522</v>
      </c>
      <c r="Z154" s="25">
        <f t="shared" si="105"/>
        <v>6088</v>
      </c>
      <c r="AA154" s="26"/>
      <c r="AB154" s="34"/>
    </row>
    <row r="155" spans="1:28" s="85" customFormat="1" ht="27" customHeight="1" x14ac:dyDescent="0.15">
      <c r="A155" s="214"/>
      <c r="B155" s="216"/>
      <c r="C155" s="228"/>
      <c r="D155" s="226">
        <v>3</v>
      </c>
      <c r="E155" s="52" t="s">
        <v>58</v>
      </c>
      <c r="F155" s="178"/>
      <c r="G155" s="73" t="s">
        <v>308</v>
      </c>
      <c r="H155" s="42" t="s">
        <v>105</v>
      </c>
      <c r="I155" s="42"/>
      <c r="J155" s="43" t="s">
        <v>125</v>
      </c>
      <c r="K155" s="42" t="s">
        <v>111</v>
      </c>
      <c r="L155" s="32">
        <v>5</v>
      </c>
      <c r="M155" s="30">
        <v>23</v>
      </c>
      <c r="N155" s="30">
        <v>18</v>
      </c>
      <c r="O155" s="30">
        <v>15</v>
      </c>
      <c r="P155" s="30">
        <v>18</v>
      </c>
      <c r="Q155" s="30">
        <v>15</v>
      </c>
      <c r="R155" s="30">
        <v>12</v>
      </c>
      <c r="S155" s="30">
        <v>19</v>
      </c>
      <c r="T155" s="30">
        <v>20</v>
      </c>
      <c r="U155" s="30">
        <v>18</v>
      </c>
      <c r="V155" s="30">
        <v>14</v>
      </c>
      <c r="W155" s="30">
        <v>10</v>
      </c>
      <c r="X155" s="30">
        <v>15</v>
      </c>
      <c r="Y155" s="28">
        <f>SUM(M155:X155)</f>
        <v>197</v>
      </c>
      <c r="Z155" s="25">
        <f>ROUND(L155*Y155,0)</f>
        <v>985</v>
      </c>
      <c r="AA155" s="26"/>
      <c r="AB155" s="34"/>
    </row>
    <row r="156" spans="1:28" s="85" customFormat="1" ht="27" customHeight="1" x14ac:dyDescent="0.15">
      <c r="A156" s="214"/>
      <c r="B156" s="216"/>
      <c r="C156" s="228"/>
      <c r="D156" s="226">
        <v>4</v>
      </c>
      <c r="E156" s="52" t="s">
        <v>58</v>
      </c>
      <c r="F156" s="178"/>
      <c r="G156" s="73" t="s">
        <v>66</v>
      </c>
      <c r="H156" s="42" t="s">
        <v>105</v>
      </c>
      <c r="I156" s="42"/>
      <c r="J156" s="43" t="s">
        <v>125</v>
      </c>
      <c r="K156" s="42" t="s">
        <v>111</v>
      </c>
      <c r="L156" s="32">
        <v>5</v>
      </c>
      <c r="M156" s="30">
        <f>M155</f>
        <v>23</v>
      </c>
      <c r="N156" s="30">
        <f t="shared" ref="N156:X156" si="133">N155</f>
        <v>18</v>
      </c>
      <c r="O156" s="30">
        <f t="shared" si="133"/>
        <v>15</v>
      </c>
      <c r="P156" s="30">
        <f t="shared" si="133"/>
        <v>18</v>
      </c>
      <c r="Q156" s="30">
        <f t="shared" si="133"/>
        <v>15</v>
      </c>
      <c r="R156" s="30">
        <f t="shared" si="133"/>
        <v>12</v>
      </c>
      <c r="S156" s="30">
        <f t="shared" si="133"/>
        <v>19</v>
      </c>
      <c r="T156" s="30">
        <f t="shared" si="133"/>
        <v>20</v>
      </c>
      <c r="U156" s="30">
        <f t="shared" si="133"/>
        <v>18</v>
      </c>
      <c r="V156" s="30">
        <f t="shared" si="133"/>
        <v>14</v>
      </c>
      <c r="W156" s="30">
        <f t="shared" si="133"/>
        <v>10</v>
      </c>
      <c r="X156" s="30">
        <f t="shared" si="133"/>
        <v>15</v>
      </c>
      <c r="Y156" s="28">
        <f>SUM(M156:X156)</f>
        <v>197</v>
      </c>
      <c r="Z156" s="25">
        <f t="shared" si="105"/>
        <v>985</v>
      </c>
      <c r="AA156" s="26"/>
      <c r="AB156" s="34"/>
    </row>
    <row r="157" spans="1:28" s="85" customFormat="1" ht="27" customHeight="1" x14ac:dyDescent="0.15">
      <c r="A157" s="214"/>
      <c r="B157" s="216"/>
      <c r="C157" s="228"/>
      <c r="D157" s="226">
        <v>5</v>
      </c>
      <c r="E157" s="52" t="s">
        <v>58</v>
      </c>
      <c r="F157" s="178"/>
      <c r="G157" s="73" t="s">
        <v>312</v>
      </c>
      <c r="H157" s="42" t="s">
        <v>105</v>
      </c>
      <c r="I157" s="42"/>
      <c r="J157" s="43" t="s">
        <v>125</v>
      </c>
      <c r="K157" s="42" t="s">
        <v>111</v>
      </c>
      <c r="L157" s="32">
        <v>4</v>
      </c>
      <c r="M157" s="30">
        <f>M155</f>
        <v>23</v>
      </c>
      <c r="N157" s="30">
        <f t="shared" ref="N157:X157" si="134">N155</f>
        <v>18</v>
      </c>
      <c r="O157" s="30">
        <f t="shared" si="134"/>
        <v>15</v>
      </c>
      <c r="P157" s="30">
        <f t="shared" si="134"/>
        <v>18</v>
      </c>
      <c r="Q157" s="30">
        <f t="shared" si="134"/>
        <v>15</v>
      </c>
      <c r="R157" s="30">
        <f t="shared" si="134"/>
        <v>12</v>
      </c>
      <c r="S157" s="30">
        <f t="shared" si="134"/>
        <v>19</v>
      </c>
      <c r="T157" s="30">
        <f t="shared" si="134"/>
        <v>20</v>
      </c>
      <c r="U157" s="30">
        <f t="shared" si="134"/>
        <v>18</v>
      </c>
      <c r="V157" s="30">
        <f t="shared" si="134"/>
        <v>14</v>
      </c>
      <c r="W157" s="30">
        <f t="shared" si="134"/>
        <v>10</v>
      </c>
      <c r="X157" s="30">
        <f t="shared" si="134"/>
        <v>15</v>
      </c>
      <c r="Y157" s="28">
        <f t="shared" ref="Y157" si="135">SUM(M157:X157)</f>
        <v>197</v>
      </c>
      <c r="Z157" s="25">
        <f t="shared" si="105"/>
        <v>788</v>
      </c>
      <c r="AA157" s="26"/>
      <c r="AB157" s="34"/>
    </row>
    <row r="158" spans="1:28" s="85" customFormat="1" ht="27" customHeight="1" x14ac:dyDescent="0.15">
      <c r="A158" s="214"/>
      <c r="B158" s="216"/>
      <c r="C158" s="229"/>
      <c r="D158" s="226">
        <v>5</v>
      </c>
      <c r="E158" s="52" t="s">
        <v>58</v>
      </c>
      <c r="F158" s="178"/>
      <c r="G158" s="73" t="s">
        <v>309</v>
      </c>
      <c r="H158" s="42" t="s">
        <v>105</v>
      </c>
      <c r="I158" s="42"/>
      <c r="J158" s="43" t="s">
        <v>125</v>
      </c>
      <c r="K158" s="42" t="s">
        <v>111</v>
      </c>
      <c r="L158" s="32">
        <v>5</v>
      </c>
      <c r="M158" s="30">
        <f>M155*0.5</f>
        <v>11.5</v>
      </c>
      <c r="N158" s="30">
        <f t="shared" ref="N158:X158" si="136">N155*0.5</f>
        <v>9</v>
      </c>
      <c r="O158" s="30">
        <f t="shared" si="136"/>
        <v>7.5</v>
      </c>
      <c r="P158" s="30">
        <f t="shared" si="136"/>
        <v>9</v>
      </c>
      <c r="Q158" s="30">
        <f t="shared" si="136"/>
        <v>7.5</v>
      </c>
      <c r="R158" s="30">
        <f t="shared" si="136"/>
        <v>6</v>
      </c>
      <c r="S158" s="30">
        <f t="shared" si="136"/>
        <v>9.5</v>
      </c>
      <c r="T158" s="30">
        <f t="shared" si="136"/>
        <v>10</v>
      </c>
      <c r="U158" s="30">
        <f t="shared" si="136"/>
        <v>9</v>
      </c>
      <c r="V158" s="30">
        <f t="shared" si="136"/>
        <v>7</v>
      </c>
      <c r="W158" s="30">
        <f t="shared" si="136"/>
        <v>5</v>
      </c>
      <c r="X158" s="30">
        <f t="shared" si="136"/>
        <v>7.5</v>
      </c>
      <c r="Y158" s="28">
        <f t="shared" si="99"/>
        <v>98.5</v>
      </c>
      <c r="Z158" s="25">
        <f t="shared" si="105"/>
        <v>493</v>
      </c>
      <c r="AA158" s="26"/>
      <c r="AB158" s="34"/>
    </row>
    <row r="159" spans="1:28" ht="27" customHeight="1" x14ac:dyDescent="0.15">
      <c r="A159" s="214"/>
      <c r="B159" s="216"/>
      <c r="C159" s="225">
        <v>3</v>
      </c>
      <c r="D159" s="226">
        <v>1</v>
      </c>
      <c r="E159" s="52" t="s">
        <v>58</v>
      </c>
      <c r="F159" s="178" t="s">
        <v>310</v>
      </c>
      <c r="G159" s="73" t="s">
        <v>308</v>
      </c>
      <c r="H159" s="42" t="s">
        <v>105</v>
      </c>
      <c r="I159" s="42"/>
      <c r="J159" s="43" t="s">
        <v>125</v>
      </c>
      <c r="K159" s="42" t="s">
        <v>111</v>
      </c>
      <c r="L159" s="32">
        <v>5</v>
      </c>
      <c r="M159" s="30">
        <v>302</v>
      </c>
      <c r="N159" s="30">
        <v>182</v>
      </c>
      <c r="O159" s="30">
        <v>179</v>
      </c>
      <c r="P159" s="30">
        <v>227</v>
      </c>
      <c r="Q159" s="30">
        <v>181</v>
      </c>
      <c r="R159" s="30">
        <v>193</v>
      </c>
      <c r="S159" s="30">
        <v>181</v>
      </c>
      <c r="T159" s="30">
        <v>138</v>
      </c>
      <c r="U159" s="30">
        <v>195</v>
      </c>
      <c r="V159" s="30">
        <v>181</v>
      </c>
      <c r="W159" s="30">
        <v>186</v>
      </c>
      <c r="X159" s="31">
        <v>407</v>
      </c>
      <c r="Y159" s="28">
        <f t="shared" ref="Y159" si="137">SUM(M159:X159)</f>
        <v>2552</v>
      </c>
      <c r="Z159" s="25">
        <f t="shared" si="105"/>
        <v>12760</v>
      </c>
      <c r="AA159" s="26"/>
      <c r="AB159" s="34"/>
    </row>
    <row r="160" spans="1:28" ht="27" customHeight="1" x14ac:dyDescent="0.15">
      <c r="A160" s="214"/>
      <c r="B160" s="216"/>
      <c r="C160" s="228"/>
      <c r="D160" s="226">
        <v>2</v>
      </c>
      <c r="E160" s="52" t="s">
        <v>58</v>
      </c>
      <c r="F160" s="178"/>
      <c r="G160" s="73" t="s">
        <v>66</v>
      </c>
      <c r="H160" s="42" t="s">
        <v>105</v>
      </c>
      <c r="I160" s="42"/>
      <c r="J160" s="43" t="s">
        <v>125</v>
      </c>
      <c r="K160" s="42" t="s">
        <v>111</v>
      </c>
      <c r="L160" s="32">
        <v>5</v>
      </c>
      <c r="M160" s="30">
        <f>ROUNDDOWN(M159*0.9,0)</f>
        <v>271</v>
      </c>
      <c r="N160" s="30">
        <f t="shared" ref="N160:X160" si="138">ROUNDDOWN(N159*0.9,0)</f>
        <v>163</v>
      </c>
      <c r="O160" s="30">
        <f t="shared" si="138"/>
        <v>161</v>
      </c>
      <c r="P160" s="30">
        <f t="shared" si="138"/>
        <v>204</v>
      </c>
      <c r="Q160" s="30">
        <f t="shared" si="138"/>
        <v>162</v>
      </c>
      <c r="R160" s="30">
        <f t="shared" si="138"/>
        <v>173</v>
      </c>
      <c r="S160" s="30">
        <f t="shared" si="138"/>
        <v>162</v>
      </c>
      <c r="T160" s="30">
        <f t="shared" si="138"/>
        <v>124</v>
      </c>
      <c r="U160" s="30">
        <f t="shared" si="138"/>
        <v>175</v>
      </c>
      <c r="V160" s="30">
        <f t="shared" si="138"/>
        <v>162</v>
      </c>
      <c r="W160" s="30">
        <f t="shared" si="138"/>
        <v>167</v>
      </c>
      <c r="X160" s="30">
        <f t="shared" si="138"/>
        <v>366</v>
      </c>
      <c r="Y160" s="28">
        <f t="shared" ref="Y160" si="139">SUM(M160:X160)</f>
        <v>2290</v>
      </c>
      <c r="Z160" s="25">
        <f t="shared" ref="Z160" si="140">ROUND(L160*Y160,0)</f>
        <v>11450</v>
      </c>
      <c r="AA160" s="26"/>
      <c r="AB160" s="34"/>
    </row>
    <row r="161" spans="1:28" ht="27" customHeight="1" x14ac:dyDescent="0.15">
      <c r="A161" s="214"/>
      <c r="B161" s="216"/>
      <c r="C161" s="228"/>
      <c r="D161" s="226">
        <v>3</v>
      </c>
      <c r="E161" s="52" t="s">
        <v>58</v>
      </c>
      <c r="F161" s="178"/>
      <c r="G161" s="73" t="s">
        <v>312</v>
      </c>
      <c r="H161" s="42" t="s">
        <v>105</v>
      </c>
      <c r="I161" s="42"/>
      <c r="J161" s="43" t="s">
        <v>125</v>
      </c>
      <c r="K161" s="42" t="s">
        <v>111</v>
      </c>
      <c r="L161" s="32">
        <v>4</v>
      </c>
      <c r="M161" s="30">
        <f>M159</f>
        <v>302</v>
      </c>
      <c r="N161" s="30">
        <f t="shared" ref="N161:X161" si="141">N159</f>
        <v>182</v>
      </c>
      <c r="O161" s="30">
        <f t="shared" si="141"/>
        <v>179</v>
      </c>
      <c r="P161" s="30">
        <f t="shared" si="141"/>
        <v>227</v>
      </c>
      <c r="Q161" s="30">
        <f t="shared" si="141"/>
        <v>181</v>
      </c>
      <c r="R161" s="30">
        <f t="shared" si="141"/>
        <v>193</v>
      </c>
      <c r="S161" s="30">
        <f t="shared" si="141"/>
        <v>181</v>
      </c>
      <c r="T161" s="30">
        <f t="shared" si="141"/>
        <v>138</v>
      </c>
      <c r="U161" s="30">
        <f t="shared" si="141"/>
        <v>195</v>
      </c>
      <c r="V161" s="30">
        <f t="shared" si="141"/>
        <v>181</v>
      </c>
      <c r="W161" s="30">
        <f t="shared" si="141"/>
        <v>186</v>
      </c>
      <c r="X161" s="30">
        <f t="shared" si="141"/>
        <v>407</v>
      </c>
      <c r="Y161" s="28">
        <f t="shared" ref="Y161" si="142">SUM(M161:X161)</f>
        <v>2552</v>
      </c>
      <c r="Z161" s="25">
        <f t="shared" ref="Z161:Z162" si="143">ROUND(L161*Y161,0)</f>
        <v>10208</v>
      </c>
      <c r="AA161" s="26"/>
      <c r="AB161" s="34"/>
    </row>
    <row r="162" spans="1:28" ht="27" customHeight="1" x14ac:dyDescent="0.15">
      <c r="A162" s="214"/>
      <c r="B162" s="216"/>
      <c r="C162" s="229"/>
      <c r="D162" s="226">
        <v>4</v>
      </c>
      <c r="E162" s="52" t="s">
        <v>58</v>
      </c>
      <c r="F162" s="178"/>
      <c r="G162" s="73" t="s">
        <v>309</v>
      </c>
      <c r="H162" s="42" t="s">
        <v>105</v>
      </c>
      <c r="I162" s="42"/>
      <c r="J162" s="43" t="s">
        <v>125</v>
      </c>
      <c r="K162" s="42" t="s">
        <v>111</v>
      </c>
      <c r="L162" s="32">
        <v>5</v>
      </c>
      <c r="M162" s="30">
        <f>ROUNDDOWN(M159*0.5,0)</f>
        <v>151</v>
      </c>
      <c r="N162" s="30">
        <f>ROUNDDOWN(N159*0.5,0)</f>
        <v>91</v>
      </c>
      <c r="O162" s="30">
        <f t="shared" ref="O162:W162" si="144">ROUNDDOWN(O159*0.5,0)</f>
        <v>89</v>
      </c>
      <c r="P162" s="30">
        <f t="shared" si="144"/>
        <v>113</v>
      </c>
      <c r="Q162" s="30">
        <f t="shared" si="144"/>
        <v>90</v>
      </c>
      <c r="R162" s="30">
        <f t="shared" si="144"/>
        <v>96</v>
      </c>
      <c r="S162" s="30">
        <f t="shared" si="144"/>
        <v>90</v>
      </c>
      <c r="T162" s="30">
        <f t="shared" si="144"/>
        <v>69</v>
      </c>
      <c r="U162" s="30">
        <f t="shared" si="144"/>
        <v>97</v>
      </c>
      <c r="V162" s="30">
        <f t="shared" si="144"/>
        <v>90</v>
      </c>
      <c r="W162" s="30">
        <f t="shared" si="144"/>
        <v>93</v>
      </c>
      <c r="X162" s="30">
        <f t="shared" ref="X162" si="145">X159*0.5</f>
        <v>203.5</v>
      </c>
      <c r="Y162" s="28">
        <f t="shared" ref="Y162" si="146">SUM(M162:X162)</f>
        <v>1272.5</v>
      </c>
      <c r="Z162" s="25">
        <f t="shared" si="143"/>
        <v>6363</v>
      </c>
      <c r="AA162" s="26"/>
      <c r="AB162" s="34"/>
    </row>
    <row r="163" spans="1:28" s="85" customFormat="1" ht="27" customHeight="1" x14ac:dyDescent="0.15">
      <c r="A163" s="214"/>
      <c r="B163" s="216"/>
      <c r="C163" s="232">
        <v>4</v>
      </c>
      <c r="D163" s="226">
        <v>1</v>
      </c>
      <c r="E163" s="52" t="s">
        <v>58</v>
      </c>
      <c r="F163" s="177" t="s">
        <v>73</v>
      </c>
      <c r="G163" s="73" t="s">
        <v>67</v>
      </c>
      <c r="H163" s="42" t="s">
        <v>105</v>
      </c>
      <c r="I163" s="42"/>
      <c r="J163" s="43" t="s">
        <v>125</v>
      </c>
      <c r="K163" s="42" t="s">
        <v>111</v>
      </c>
      <c r="L163" s="32">
        <v>6</v>
      </c>
      <c r="M163" s="153">
        <v>253</v>
      </c>
      <c r="N163" s="153">
        <v>266</v>
      </c>
      <c r="O163" s="153">
        <v>290</v>
      </c>
      <c r="P163" s="153">
        <v>386</v>
      </c>
      <c r="Q163" s="153">
        <v>287</v>
      </c>
      <c r="R163" s="153">
        <v>255</v>
      </c>
      <c r="S163" s="153">
        <v>317</v>
      </c>
      <c r="T163" s="153">
        <v>288</v>
      </c>
      <c r="U163" s="153">
        <v>314</v>
      </c>
      <c r="V163" s="153">
        <v>227</v>
      </c>
      <c r="W163" s="153">
        <v>205</v>
      </c>
      <c r="X163" s="154">
        <v>226</v>
      </c>
      <c r="Y163" s="28">
        <f t="shared" si="99"/>
        <v>3314</v>
      </c>
      <c r="Z163" s="25">
        <f t="shared" ref="Z163" si="147">ROUND(L163*Y163,0)</f>
        <v>19884</v>
      </c>
      <c r="AA163" s="26"/>
      <c r="AB163" s="34"/>
    </row>
    <row r="164" spans="1:28" s="85" customFormat="1" ht="27" customHeight="1" x14ac:dyDescent="0.15">
      <c r="A164" s="214"/>
      <c r="B164" s="216"/>
      <c r="C164" s="228"/>
      <c r="D164" s="226">
        <v>2</v>
      </c>
      <c r="E164" s="52" t="s">
        <v>58</v>
      </c>
      <c r="F164" s="177"/>
      <c r="G164" s="44" t="s">
        <v>59</v>
      </c>
      <c r="H164" s="44" t="s">
        <v>106</v>
      </c>
      <c r="I164" s="44"/>
      <c r="J164" s="45"/>
      <c r="K164" s="44"/>
      <c r="L164" s="147">
        <v>3</v>
      </c>
      <c r="M164" s="10">
        <f>M163</f>
        <v>253</v>
      </c>
      <c r="N164" s="10">
        <f t="shared" ref="N164:X164" si="148">N163</f>
        <v>266</v>
      </c>
      <c r="O164" s="10">
        <f t="shared" si="148"/>
        <v>290</v>
      </c>
      <c r="P164" s="10">
        <f t="shared" si="148"/>
        <v>386</v>
      </c>
      <c r="Q164" s="10">
        <f t="shared" si="148"/>
        <v>287</v>
      </c>
      <c r="R164" s="10">
        <f t="shared" si="148"/>
        <v>255</v>
      </c>
      <c r="S164" s="10">
        <f t="shared" si="148"/>
        <v>317</v>
      </c>
      <c r="T164" s="10">
        <f t="shared" si="148"/>
        <v>288</v>
      </c>
      <c r="U164" s="10">
        <f t="shared" si="148"/>
        <v>314</v>
      </c>
      <c r="V164" s="10">
        <f t="shared" si="148"/>
        <v>227</v>
      </c>
      <c r="W164" s="10">
        <f t="shared" si="148"/>
        <v>205</v>
      </c>
      <c r="X164" s="10">
        <f t="shared" si="148"/>
        <v>226</v>
      </c>
      <c r="Y164" s="124">
        <f t="shared" si="99"/>
        <v>3314</v>
      </c>
      <c r="Z164" s="18"/>
      <c r="AA164" s="17">
        <f>ROUND(L164*Y164,0)</f>
        <v>9942</v>
      </c>
      <c r="AB164" s="16"/>
    </row>
    <row r="165" spans="1:28" s="85" customFormat="1" ht="27" customHeight="1" x14ac:dyDescent="0.15">
      <c r="A165" s="214"/>
      <c r="B165" s="216"/>
      <c r="C165" s="228"/>
      <c r="D165" s="226">
        <v>3</v>
      </c>
      <c r="E165" s="52" t="s">
        <v>58</v>
      </c>
      <c r="F165" s="177"/>
      <c r="G165" s="42" t="s">
        <v>237</v>
      </c>
      <c r="H165" s="40" t="s">
        <v>105</v>
      </c>
      <c r="I165" s="40"/>
      <c r="J165" s="41" t="s">
        <v>125</v>
      </c>
      <c r="K165" s="40" t="s">
        <v>111</v>
      </c>
      <c r="L165" s="32">
        <v>2</v>
      </c>
      <c r="M165" s="30">
        <f>ROUND(M163*0.07,0)</f>
        <v>18</v>
      </c>
      <c r="N165" s="30">
        <f t="shared" ref="N165:X165" si="149">ROUND(N163*0.07,0)</f>
        <v>19</v>
      </c>
      <c r="O165" s="30">
        <f t="shared" si="149"/>
        <v>20</v>
      </c>
      <c r="P165" s="30">
        <f t="shared" si="149"/>
        <v>27</v>
      </c>
      <c r="Q165" s="30">
        <f t="shared" si="149"/>
        <v>20</v>
      </c>
      <c r="R165" s="30">
        <f t="shared" si="149"/>
        <v>18</v>
      </c>
      <c r="S165" s="30">
        <f t="shared" si="149"/>
        <v>22</v>
      </c>
      <c r="T165" s="30">
        <f t="shared" si="149"/>
        <v>20</v>
      </c>
      <c r="U165" s="30">
        <f t="shared" si="149"/>
        <v>22</v>
      </c>
      <c r="V165" s="30">
        <f t="shared" si="149"/>
        <v>16</v>
      </c>
      <c r="W165" s="30">
        <f t="shared" si="149"/>
        <v>14</v>
      </c>
      <c r="X165" s="30">
        <f t="shared" si="149"/>
        <v>16</v>
      </c>
      <c r="Y165" s="28">
        <f t="shared" si="99"/>
        <v>232</v>
      </c>
      <c r="Z165" s="25">
        <f t="shared" ref="Z165" si="150">ROUND(L165*Y165,0)</f>
        <v>464</v>
      </c>
      <c r="AA165" s="26"/>
      <c r="AB165" s="34"/>
    </row>
    <row r="166" spans="1:28" s="85" customFormat="1" ht="27" customHeight="1" x14ac:dyDescent="0.15">
      <c r="A166" s="214"/>
      <c r="B166" s="216"/>
      <c r="C166" s="228"/>
      <c r="D166" s="226">
        <v>4</v>
      </c>
      <c r="E166" s="52" t="s">
        <v>58</v>
      </c>
      <c r="F166" s="177"/>
      <c r="G166" s="44" t="s">
        <v>34</v>
      </c>
      <c r="H166" s="39" t="s">
        <v>106</v>
      </c>
      <c r="I166" s="39"/>
      <c r="J166" s="46"/>
      <c r="K166" s="39"/>
      <c r="L166" s="147">
        <v>1</v>
      </c>
      <c r="M166" s="10">
        <f>M163</f>
        <v>253</v>
      </c>
      <c r="N166" s="10">
        <f t="shared" ref="N166:X166" si="151">N163</f>
        <v>266</v>
      </c>
      <c r="O166" s="10">
        <f t="shared" si="151"/>
        <v>290</v>
      </c>
      <c r="P166" s="10">
        <f t="shared" si="151"/>
        <v>386</v>
      </c>
      <c r="Q166" s="10">
        <f t="shared" si="151"/>
        <v>287</v>
      </c>
      <c r="R166" s="10">
        <f t="shared" si="151"/>
        <v>255</v>
      </c>
      <c r="S166" s="10">
        <f t="shared" si="151"/>
        <v>317</v>
      </c>
      <c r="T166" s="10">
        <f t="shared" si="151"/>
        <v>288</v>
      </c>
      <c r="U166" s="10">
        <f t="shared" si="151"/>
        <v>314</v>
      </c>
      <c r="V166" s="10">
        <f t="shared" si="151"/>
        <v>227</v>
      </c>
      <c r="W166" s="10">
        <f t="shared" si="151"/>
        <v>205</v>
      </c>
      <c r="X166" s="10">
        <f t="shared" si="151"/>
        <v>226</v>
      </c>
      <c r="Y166" s="124">
        <f t="shared" si="99"/>
        <v>3314</v>
      </c>
      <c r="Z166" s="18"/>
      <c r="AA166" s="17">
        <f t="shared" ref="AA166:AA167" si="152">ROUND(L166*Y166,0)</f>
        <v>3314</v>
      </c>
      <c r="AB166" s="15"/>
    </row>
    <row r="167" spans="1:28" s="85" customFormat="1" ht="27" customHeight="1" x14ac:dyDescent="0.15">
      <c r="A167" s="214"/>
      <c r="B167" s="216"/>
      <c r="C167" s="228"/>
      <c r="D167" s="226">
        <v>5</v>
      </c>
      <c r="E167" s="52" t="s">
        <v>58</v>
      </c>
      <c r="F167" s="177"/>
      <c r="G167" s="44" t="s">
        <v>60</v>
      </c>
      <c r="H167" s="44" t="s">
        <v>106</v>
      </c>
      <c r="I167" s="44"/>
      <c r="J167" s="45"/>
      <c r="K167" s="44"/>
      <c r="L167" s="147">
        <v>4</v>
      </c>
      <c r="M167" s="121">
        <f>M163</f>
        <v>253</v>
      </c>
      <c r="N167" s="121">
        <f t="shared" ref="N167:X167" si="153">N163</f>
        <v>266</v>
      </c>
      <c r="O167" s="121">
        <f t="shared" si="153"/>
        <v>290</v>
      </c>
      <c r="P167" s="121">
        <f t="shared" si="153"/>
        <v>386</v>
      </c>
      <c r="Q167" s="121">
        <f t="shared" si="153"/>
        <v>287</v>
      </c>
      <c r="R167" s="121">
        <f t="shared" si="153"/>
        <v>255</v>
      </c>
      <c r="S167" s="121">
        <f t="shared" si="153"/>
        <v>317</v>
      </c>
      <c r="T167" s="121">
        <f t="shared" si="153"/>
        <v>288</v>
      </c>
      <c r="U167" s="121">
        <f t="shared" si="153"/>
        <v>314</v>
      </c>
      <c r="V167" s="121">
        <f t="shared" si="153"/>
        <v>227</v>
      </c>
      <c r="W167" s="121">
        <f t="shared" si="153"/>
        <v>205</v>
      </c>
      <c r="X167" s="121">
        <f t="shared" si="153"/>
        <v>226</v>
      </c>
      <c r="Y167" s="122">
        <f t="shared" si="99"/>
        <v>3314</v>
      </c>
      <c r="Z167" s="123"/>
      <c r="AA167" s="112">
        <f t="shared" si="152"/>
        <v>13256</v>
      </c>
      <c r="AB167" s="16"/>
    </row>
    <row r="168" spans="1:28" s="85" customFormat="1" ht="27" customHeight="1" x14ac:dyDescent="0.15">
      <c r="A168" s="214"/>
      <c r="B168" s="216"/>
      <c r="C168" s="229"/>
      <c r="D168" s="226">
        <v>6</v>
      </c>
      <c r="E168" s="52" t="s">
        <v>58</v>
      </c>
      <c r="F168" s="177"/>
      <c r="G168" s="73" t="s">
        <v>35</v>
      </c>
      <c r="H168" s="40" t="s">
        <v>105</v>
      </c>
      <c r="I168" s="40"/>
      <c r="J168" s="41" t="s">
        <v>125</v>
      </c>
      <c r="K168" s="40" t="s">
        <v>111</v>
      </c>
      <c r="L168" s="32">
        <v>1</v>
      </c>
      <c r="M168" s="30">
        <f>ROUND(M163*0.25,0)</f>
        <v>63</v>
      </c>
      <c r="N168" s="30">
        <f t="shared" ref="N168:X168" si="154">ROUND(N163*0.25,0)</f>
        <v>67</v>
      </c>
      <c r="O168" s="30">
        <v>20</v>
      </c>
      <c r="P168" s="30">
        <f t="shared" si="154"/>
        <v>97</v>
      </c>
      <c r="Q168" s="30">
        <f t="shared" si="154"/>
        <v>72</v>
      </c>
      <c r="R168" s="30">
        <f t="shared" si="154"/>
        <v>64</v>
      </c>
      <c r="S168" s="30">
        <f t="shared" si="154"/>
        <v>79</v>
      </c>
      <c r="T168" s="30">
        <f t="shared" si="154"/>
        <v>72</v>
      </c>
      <c r="U168" s="30">
        <f t="shared" si="154"/>
        <v>79</v>
      </c>
      <c r="V168" s="30">
        <f t="shared" si="154"/>
        <v>57</v>
      </c>
      <c r="W168" s="30">
        <f t="shared" si="154"/>
        <v>51</v>
      </c>
      <c r="X168" s="30">
        <f t="shared" si="154"/>
        <v>57</v>
      </c>
      <c r="Y168" s="28">
        <f t="shared" si="99"/>
        <v>778</v>
      </c>
      <c r="Z168" s="25">
        <f t="shared" ref="Z168:Z170" si="155">ROUND(L168*Y168,0)</f>
        <v>778</v>
      </c>
      <c r="AA168" s="26"/>
      <c r="AB168" s="34"/>
    </row>
    <row r="169" spans="1:28" s="85" customFormat="1" ht="27" customHeight="1" x14ac:dyDescent="0.15">
      <c r="A169" s="214"/>
      <c r="B169" s="216"/>
      <c r="C169" s="225">
        <v>5</v>
      </c>
      <c r="D169" s="226">
        <v>1</v>
      </c>
      <c r="E169" s="52" t="s">
        <v>33</v>
      </c>
      <c r="F169" s="177" t="s">
        <v>71</v>
      </c>
      <c r="G169" s="44" t="s">
        <v>292</v>
      </c>
      <c r="H169" s="44" t="s">
        <v>106</v>
      </c>
      <c r="I169" s="44"/>
      <c r="J169" s="45"/>
      <c r="K169" s="39" t="s">
        <v>111</v>
      </c>
      <c r="L169" s="147">
        <v>2</v>
      </c>
      <c r="M169" s="156">
        <v>15</v>
      </c>
      <c r="N169" s="156">
        <v>20</v>
      </c>
      <c r="O169" s="156">
        <v>42</v>
      </c>
      <c r="P169" s="156">
        <v>27</v>
      </c>
      <c r="Q169" s="156">
        <v>48</v>
      </c>
      <c r="R169" s="156">
        <v>42</v>
      </c>
      <c r="S169" s="156">
        <v>25</v>
      </c>
      <c r="T169" s="156">
        <v>18</v>
      </c>
      <c r="U169" s="156">
        <v>24</v>
      </c>
      <c r="V169" s="156">
        <v>42</v>
      </c>
      <c r="W169" s="156">
        <v>25</v>
      </c>
      <c r="X169" s="164">
        <v>41</v>
      </c>
      <c r="Y169" s="124">
        <f t="shared" si="99"/>
        <v>369</v>
      </c>
      <c r="Z169" s="18"/>
      <c r="AA169" s="17">
        <f>L169*Y169</f>
        <v>738</v>
      </c>
      <c r="AB169" s="16"/>
    </row>
    <row r="170" spans="1:28" s="85" customFormat="1" ht="27" customHeight="1" x14ac:dyDescent="0.15">
      <c r="A170" s="214"/>
      <c r="B170" s="216"/>
      <c r="C170" s="228"/>
      <c r="D170" s="226">
        <v>2</v>
      </c>
      <c r="E170" s="52" t="s">
        <v>58</v>
      </c>
      <c r="F170" s="177"/>
      <c r="G170" s="42" t="s">
        <v>238</v>
      </c>
      <c r="H170" s="40" t="s">
        <v>105</v>
      </c>
      <c r="I170" s="40"/>
      <c r="J170" s="41"/>
      <c r="K170" s="40" t="s">
        <v>111</v>
      </c>
      <c r="L170" s="32">
        <v>5</v>
      </c>
      <c r="M170" s="30">
        <f>M169</f>
        <v>15</v>
      </c>
      <c r="N170" s="30">
        <f t="shared" ref="N170:X170" si="156">N169</f>
        <v>20</v>
      </c>
      <c r="O170" s="30">
        <f t="shared" si="156"/>
        <v>42</v>
      </c>
      <c r="P170" s="30">
        <f t="shared" si="156"/>
        <v>27</v>
      </c>
      <c r="Q170" s="30">
        <f t="shared" si="156"/>
        <v>48</v>
      </c>
      <c r="R170" s="30">
        <f t="shared" si="156"/>
        <v>42</v>
      </c>
      <c r="S170" s="30">
        <f t="shared" si="156"/>
        <v>25</v>
      </c>
      <c r="T170" s="30">
        <f t="shared" si="156"/>
        <v>18</v>
      </c>
      <c r="U170" s="30">
        <f t="shared" si="156"/>
        <v>24</v>
      </c>
      <c r="V170" s="30">
        <f t="shared" si="156"/>
        <v>42</v>
      </c>
      <c r="W170" s="30">
        <f t="shared" si="156"/>
        <v>25</v>
      </c>
      <c r="X170" s="30">
        <f t="shared" si="156"/>
        <v>41</v>
      </c>
      <c r="Y170" s="28">
        <f t="shared" si="99"/>
        <v>369</v>
      </c>
      <c r="Z170" s="25">
        <f t="shared" si="155"/>
        <v>1845</v>
      </c>
      <c r="AA170" s="26"/>
      <c r="AB170" s="34"/>
    </row>
    <row r="171" spans="1:28" s="85" customFormat="1" ht="27" customHeight="1" x14ac:dyDescent="0.15">
      <c r="A171" s="214"/>
      <c r="B171" s="216"/>
      <c r="C171" s="228"/>
      <c r="D171" s="226">
        <v>3</v>
      </c>
      <c r="E171" s="52" t="s">
        <v>58</v>
      </c>
      <c r="F171" s="177"/>
      <c r="G171" s="44" t="s">
        <v>59</v>
      </c>
      <c r="H171" s="44" t="s">
        <v>106</v>
      </c>
      <c r="I171" s="44"/>
      <c r="J171" s="45"/>
      <c r="K171" s="44"/>
      <c r="L171" s="147">
        <v>3</v>
      </c>
      <c r="M171" s="10">
        <f>M169</f>
        <v>15</v>
      </c>
      <c r="N171" s="10">
        <f t="shared" ref="N171:X171" si="157">N169</f>
        <v>20</v>
      </c>
      <c r="O171" s="10">
        <f t="shared" si="157"/>
        <v>42</v>
      </c>
      <c r="P171" s="10">
        <f t="shared" si="157"/>
        <v>27</v>
      </c>
      <c r="Q171" s="10">
        <f t="shared" si="157"/>
        <v>48</v>
      </c>
      <c r="R171" s="10">
        <f t="shared" si="157"/>
        <v>42</v>
      </c>
      <c r="S171" s="10">
        <f t="shared" si="157"/>
        <v>25</v>
      </c>
      <c r="T171" s="10">
        <f t="shared" si="157"/>
        <v>18</v>
      </c>
      <c r="U171" s="10">
        <f t="shared" si="157"/>
        <v>24</v>
      </c>
      <c r="V171" s="10">
        <f t="shared" si="157"/>
        <v>42</v>
      </c>
      <c r="W171" s="10">
        <f t="shared" si="157"/>
        <v>25</v>
      </c>
      <c r="X171" s="10">
        <f t="shared" si="157"/>
        <v>41</v>
      </c>
      <c r="Y171" s="124">
        <f t="shared" si="99"/>
        <v>369</v>
      </c>
      <c r="Z171" s="18"/>
      <c r="AA171" s="17">
        <f>ROUND(L171*Y171,0)</f>
        <v>1107</v>
      </c>
      <c r="AB171" s="16"/>
    </row>
    <row r="172" spans="1:28" s="85" customFormat="1" ht="27" customHeight="1" x14ac:dyDescent="0.15">
      <c r="A172" s="214"/>
      <c r="B172" s="216"/>
      <c r="C172" s="228"/>
      <c r="D172" s="226">
        <v>4</v>
      </c>
      <c r="E172" s="52" t="s">
        <v>58</v>
      </c>
      <c r="F172" s="177"/>
      <c r="G172" s="42" t="s">
        <v>237</v>
      </c>
      <c r="H172" s="40" t="s">
        <v>105</v>
      </c>
      <c r="I172" s="40"/>
      <c r="J172" s="41"/>
      <c r="K172" s="40" t="s">
        <v>111</v>
      </c>
      <c r="L172" s="32">
        <v>2</v>
      </c>
      <c r="M172" s="30">
        <f>ROUND(M169*0.07,0)</f>
        <v>1</v>
      </c>
      <c r="N172" s="30">
        <f t="shared" ref="N172:X172" si="158">ROUND(N169*0.07,0)</f>
        <v>1</v>
      </c>
      <c r="O172" s="30">
        <f t="shared" si="158"/>
        <v>3</v>
      </c>
      <c r="P172" s="30">
        <f t="shared" si="158"/>
        <v>2</v>
      </c>
      <c r="Q172" s="30">
        <f t="shared" si="158"/>
        <v>3</v>
      </c>
      <c r="R172" s="30">
        <f t="shared" si="158"/>
        <v>3</v>
      </c>
      <c r="S172" s="30">
        <f t="shared" si="158"/>
        <v>2</v>
      </c>
      <c r="T172" s="30">
        <f t="shared" si="158"/>
        <v>1</v>
      </c>
      <c r="U172" s="30">
        <f t="shared" si="158"/>
        <v>2</v>
      </c>
      <c r="V172" s="30">
        <f t="shared" si="158"/>
        <v>3</v>
      </c>
      <c r="W172" s="30">
        <f t="shared" si="158"/>
        <v>2</v>
      </c>
      <c r="X172" s="30">
        <f t="shared" si="158"/>
        <v>3</v>
      </c>
      <c r="Y172" s="28">
        <f t="shared" si="99"/>
        <v>26</v>
      </c>
      <c r="Z172" s="25">
        <f t="shared" ref="Z172:Z174" si="159">ROUND(L172*Y172,0)</f>
        <v>52</v>
      </c>
      <c r="AA172" s="26"/>
      <c r="AB172" s="34"/>
    </row>
    <row r="173" spans="1:28" s="85" customFormat="1" ht="27" customHeight="1" x14ac:dyDescent="0.15">
      <c r="A173" s="214"/>
      <c r="B173" s="216"/>
      <c r="C173" s="228"/>
      <c r="D173" s="226">
        <v>5</v>
      </c>
      <c r="E173" s="52" t="s">
        <v>58</v>
      </c>
      <c r="F173" s="177"/>
      <c r="G173" s="44" t="s">
        <v>34</v>
      </c>
      <c r="H173" s="44" t="s">
        <v>106</v>
      </c>
      <c r="I173" s="39"/>
      <c r="J173" s="46"/>
      <c r="K173" s="39"/>
      <c r="L173" s="147">
        <v>1</v>
      </c>
      <c r="M173" s="10">
        <f>M169</f>
        <v>15</v>
      </c>
      <c r="N173" s="10">
        <f t="shared" ref="N173:X173" si="160">N169</f>
        <v>20</v>
      </c>
      <c r="O173" s="10">
        <f t="shared" si="160"/>
        <v>42</v>
      </c>
      <c r="P173" s="10">
        <f t="shared" si="160"/>
        <v>27</v>
      </c>
      <c r="Q173" s="10">
        <f t="shared" si="160"/>
        <v>48</v>
      </c>
      <c r="R173" s="10">
        <f t="shared" si="160"/>
        <v>42</v>
      </c>
      <c r="S173" s="10">
        <f t="shared" si="160"/>
        <v>25</v>
      </c>
      <c r="T173" s="10">
        <f t="shared" si="160"/>
        <v>18</v>
      </c>
      <c r="U173" s="10">
        <f t="shared" si="160"/>
        <v>24</v>
      </c>
      <c r="V173" s="10">
        <f t="shared" si="160"/>
        <v>42</v>
      </c>
      <c r="W173" s="10">
        <f t="shared" si="160"/>
        <v>25</v>
      </c>
      <c r="X173" s="10">
        <f t="shared" si="160"/>
        <v>41</v>
      </c>
      <c r="Y173" s="124">
        <f t="shared" si="99"/>
        <v>369</v>
      </c>
      <c r="Z173" s="18"/>
      <c r="AA173" s="17">
        <f>ROUND(L173*Y173,0)</f>
        <v>369</v>
      </c>
      <c r="AB173" s="16"/>
    </row>
    <row r="174" spans="1:28" s="85" customFormat="1" ht="27" customHeight="1" x14ac:dyDescent="0.15">
      <c r="A174" s="214"/>
      <c r="B174" s="216"/>
      <c r="C174" s="228"/>
      <c r="D174" s="226">
        <v>6</v>
      </c>
      <c r="E174" s="52" t="s">
        <v>58</v>
      </c>
      <c r="F174" s="177"/>
      <c r="G174" s="42" t="s">
        <v>299</v>
      </c>
      <c r="H174" s="40" t="s">
        <v>105</v>
      </c>
      <c r="I174" s="40"/>
      <c r="J174" s="41"/>
      <c r="K174" s="40"/>
      <c r="L174" s="32">
        <v>3</v>
      </c>
      <c r="M174" s="30">
        <v>3</v>
      </c>
      <c r="N174" s="30">
        <v>3</v>
      </c>
      <c r="O174" s="30">
        <v>3</v>
      </c>
      <c r="P174" s="30">
        <v>3</v>
      </c>
      <c r="Q174" s="30">
        <v>3</v>
      </c>
      <c r="R174" s="30">
        <v>3</v>
      </c>
      <c r="S174" s="30">
        <v>3</v>
      </c>
      <c r="T174" s="30">
        <v>3</v>
      </c>
      <c r="U174" s="30">
        <v>3</v>
      </c>
      <c r="V174" s="30">
        <v>3</v>
      </c>
      <c r="W174" s="30">
        <v>3</v>
      </c>
      <c r="X174" s="30">
        <v>3</v>
      </c>
      <c r="Y174" s="28">
        <f t="shared" si="99"/>
        <v>36</v>
      </c>
      <c r="Z174" s="25">
        <f t="shared" si="159"/>
        <v>108</v>
      </c>
      <c r="AA174" s="26"/>
      <c r="AB174" s="34"/>
    </row>
    <row r="175" spans="1:28" s="85" customFormat="1" ht="27" customHeight="1" x14ac:dyDescent="0.15">
      <c r="A175" s="214"/>
      <c r="B175" s="216"/>
      <c r="C175" s="228"/>
      <c r="D175" s="226">
        <v>7</v>
      </c>
      <c r="E175" s="52" t="s">
        <v>58</v>
      </c>
      <c r="F175" s="177"/>
      <c r="G175" s="44" t="s">
        <v>60</v>
      </c>
      <c r="H175" s="44" t="s">
        <v>106</v>
      </c>
      <c r="I175" s="44"/>
      <c r="J175" s="45"/>
      <c r="K175" s="44"/>
      <c r="L175" s="147">
        <v>4</v>
      </c>
      <c r="M175" s="10">
        <f>M169</f>
        <v>15</v>
      </c>
      <c r="N175" s="10">
        <f t="shared" ref="N175:X175" si="161">N169</f>
        <v>20</v>
      </c>
      <c r="O175" s="10">
        <f t="shared" si="161"/>
        <v>42</v>
      </c>
      <c r="P175" s="10">
        <f t="shared" si="161"/>
        <v>27</v>
      </c>
      <c r="Q175" s="10">
        <f t="shared" si="161"/>
        <v>48</v>
      </c>
      <c r="R175" s="10">
        <f t="shared" si="161"/>
        <v>42</v>
      </c>
      <c r="S175" s="10">
        <f t="shared" si="161"/>
        <v>25</v>
      </c>
      <c r="T175" s="10">
        <f t="shared" si="161"/>
        <v>18</v>
      </c>
      <c r="U175" s="10">
        <f t="shared" si="161"/>
        <v>24</v>
      </c>
      <c r="V175" s="10">
        <f t="shared" si="161"/>
        <v>42</v>
      </c>
      <c r="W175" s="10">
        <f t="shared" si="161"/>
        <v>25</v>
      </c>
      <c r="X175" s="10">
        <f t="shared" si="161"/>
        <v>41</v>
      </c>
      <c r="Y175" s="124">
        <f t="shared" si="99"/>
        <v>369</v>
      </c>
      <c r="Z175" s="18"/>
      <c r="AA175" s="17">
        <f t="shared" ref="AA175:AA176" si="162">ROUND(L175*Y175,0)</f>
        <v>1476</v>
      </c>
      <c r="AB175" s="16"/>
    </row>
    <row r="176" spans="1:28" ht="27" customHeight="1" x14ac:dyDescent="0.15">
      <c r="A176" s="214"/>
      <c r="B176" s="216"/>
      <c r="C176" s="230">
        <v>6</v>
      </c>
      <c r="D176" s="226">
        <v>1</v>
      </c>
      <c r="E176" s="52" t="s">
        <v>33</v>
      </c>
      <c r="F176" s="177" t="s">
        <v>288</v>
      </c>
      <c r="G176" s="119" t="s">
        <v>72</v>
      </c>
      <c r="H176" s="39" t="s">
        <v>106</v>
      </c>
      <c r="I176" s="39"/>
      <c r="J176" s="46"/>
      <c r="K176" s="39"/>
      <c r="L176" s="147">
        <v>2</v>
      </c>
      <c r="M176" s="10">
        <v>523</v>
      </c>
      <c r="N176" s="10">
        <v>274</v>
      </c>
      <c r="O176" s="10">
        <v>277</v>
      </c>
      <c r="P176" s="10">
        <v>263</v>
      </c>
      <c r="Q176" s="10">
        <v>269</v>
      </c>
      <c r="R176" s="10">
        <v>248</v>
      </c>
      <c r="S176" s="10">
        <v>247</v>
      </c>
      <c r="T176" s="10">
        <v>214</v>
      </c>
      <c r="U176" s="10">
        <v>215</v>
      </c>
      <c r="V176" s="10">
        <v>225</v>
      </c>
      <c r="W176" s="10">
        <v>275</v>
      </c>
      <c r="X176" s="125">
        <v>969</v>
      </c>
      <c r="Y176" s="124">
        <f t="shared" si="99"/>
        <v>3999</v>
      </c>
      <c r="Z176" s="18"/>
      <c r="AA176" s="17">
        <f t="shared" si="162"/>
        <v>7998</v>
      </c>
      <c r="AB176" s="15"/>
    </row>
    <row r="177" spans="1:28" ht="27" customHeight="1" x14ac:dyDescent="0.15">
      <c r="A177" s="214"/>
      <c r="B177" s="216"/>
      <c r="C177" s="223"/>
      <c r="D177" s="226">
        <v>2</v>
      </c>
      <c r="E177" s="52" t="s">
        <v>58</v>
      </c>
      <c r="F177" s="177"/>
      <c r="G177" s="42" t="s">
        <v>238</v>
      </c>
      <c r="H177" s="40" t="s">
        <v>105</v>
      </c>
      <c r="I177" s="40"/>
      <c r="J177" s="41"/>
      <c r="K177" s="40" t="s">
        <v>111</v>
      </c>
      <c r="L177" s="32">
        <v>5</v>
      </c>
      <c r="M177" s="30">
        <f>M176</f>
        <v>523</v>
      </c>
      <c r="N177" s="30">
        <f t="shared" ref="N177:X177" si="163">N176</f>
        <v>274</v>
      </c>
      <c r="O177" s="30">
        <f t="shared" si="163"/>
        <v>277</v>
      </c>
      <c r="P177" s="30">
        <v>238</v>
      </c>
      <c r="Q177" s="30">
        <f>Q176</f>
        <v>269</v>
      </c>
      <c r="R177" s="30">
        <f t="shared" si="163"/>
        <v>248</v>
      </c>
      <c r="S177" s="30">
        <f t="shared" si="163"/>
        <v>247</v>
      </c>
      <c r="T177" s="30">
        <f t="shared" si="163"/>
        <v>214</v>
      </c>
      <c r="U177" s="30">
        <f t="shared" si="163"/>
        <v>215</v>
      </c>
      <c r="V177" s="30">
        <f t="shared" si="163"/>
        <v>225</v>
      </c>
      <c r="W177" s="30">
        <f t="shared" si="163"/>
        <v>275</v>
      </c>
      <c r="X177" s="30">
        <f t="shared" si="163"/>
        <v>969</v>
      </c>
      <c r="Y177" s="28">
        <f t="shared" si="99"/>
        <v>3974</v>
      </c>
      <c r="Z177" s="25">
        <f t="shared" ref="Z177" si="164">ROUND(L177*Y177,0)</f>
        <v>19870</v>
      </c>
      <c r="AA177" s="26"/>
      <c r="AB177" s="34"/>
    </row>
    <row r="178" spans="1:28" ht="27" customHeight="1" x14ac:dyDescent="0.15">
      <c r="A178" s="214"/>
      <c r="B178" s="216"/>
      <c r="C178" s="223"/>
      <c r="D178" s="226">
        <v>3</v>
      </c>
      <c r="E178" s="52" t="s">
        <v>58</v>
      </c>
      <c r="F178" s="177"/>
      <c r="G178" s="44" t="s">
        <v>59</v>
      </c>
      <c r="H178" s="44" t="s">
        <v>106</v>
      </c>
      <c r="I178" s="44"/>
      <c r="J178" s="45"/>
      <c r="K178" s="44"/>
      <c r="L178" s="147">
        <v>3</v>
      </c>
      <c r="M178" s="10">
        <f>M176</f>
        <v>523</v>
      </c>
      <c r="N178" s="10">
        <f t="shared" ref="N178:X178" si="165">N176</f>
        <v>274</v>
      </c>
      <c r="O178" s="10">
        <f t="shared" si="165"/>
        <v>277</v>
      </c>
      <c r="P178" s="10">
        <f t="shared" si="165"/>
        <v>263</v>
      </c>
      <c r="Q178" s="10">
        <f t="shared" si="165"/>
        <v>269</v>
      </c>
      <c r="R178" s="10">
        <f t="shared" si="165"/>
        <v>248</v>
      </c>
      <c r="S178" s="10">
        <f t="shared" si="165"/>
        <v>247</v>
      </c>
      <c r="T178" s="10">
        <f t="shared" si="165"/>
        <v>214</v>
      </c>
      <c r="U178" s="10">
        <f t="shared" si="165"/>
        <v>215</v>
      </c>
      <c r="V178" s="10">
        <f t="shared" si="165"/>
        <v>225</v>
      </c>
      <c r="W178" s="10">
        <f t="shared" si="165"/>
        <v>275</v>
      </c>
      <c r="X178" s="10">
        <f t="shared" si="165"/>
        <v>969</v>
      </c>
      <c r="Y178" s="124">
        <f t="shared" si="99"/>
        <v>3999</v>
      </c>
      <c r="Z178" s="18"/>
      <c r="AA178" s="17">
        <f>ROUND(L178*Y178,0)</f>
        <v>11997</v>
      </c>
      <c r="AB178" s="16"/>
    </row>
    <row r="179" spans="1:28" ht="27" customHeight="1" x14ac:dyDescent="0.15">
      <c r="A179" s="214"/>
      <c r="B179" s="216"/>
      <c r="C179" s="223"/>
      <c r="D179" s="226">
        <v>4</v>
      </c>
      <c r="E179" s="52" t="s">
        <v>58</v>
      </c>
      <c r="F179" s="177"/>
      <c r="G179" s="42" t="s">
        <v>237</v>
      </c>
      <c r="H179" s="40" t="s">
        <v>105</v>
      </c>
      <c r="I179" s="40"/>
      <c r="J179" s="41"/>
      <c r="K179" s="40" t="s">
        <v>111</v>
      </c>
      <c r="L179" s="32">
        <v>2</v>
      </c>
      <c r="M179" s="30">
        <f>ROUND(M176*0.05,0)</f>
        <v>26</v>
      </c>
      <c r="N179" s="30">
        <f t="shared" ref="N179:X179" si="166">ROUND(N176*0.05,0)</f>
        <v>14</v>
      </c>
      <c r="O179" s="30">
        <f t="shared" si="166"/>
        <v>14</v>
      </c>
      <c r="P179" s="30">
        <f t="shared" si="166"/>
        <v>13</v>
      </c>
      <c r="Q179" s="30">
        <f t="shared" si="166"/>
        <v>13</v>
      </c>
      <c r="R179" s="30">
        <f t="shared" si="166"/>
        <v>12</v>
      </c>
      <c r="S179" s="30">
        <f t="shared" si="166"/>
        <v>12</v>
      </c>
      <c r="T179" s="30">
        <f t="shared" si="166"/>
        <v>11</v>
      </c>
      <c r="U179" s="30">
        <f t="shared" si="166"/>
        <v>11</v>
      </c>
      <c r="V179" s="30">
        <f t="shared" si="166"/>
        <v>11</v>
      </c>
      <c r="W179" s="30">
        <f t="shared" si="166"/>
        <v>14</v>
      </c>
      <c r="X179" s="30">
        <f t="shared" si="166"/>
        <v>48</v>
      </c>
      <c r="Y179" s="28">
        <f t="shared" si="99"/>
        <v>199</v>
      </c>
      <c r="Z179" s="25">
        <f t="shared" ref="Z179" si="167">ROUND(L179*Y179,0)</f>
        <v>398</v>
      </c>
      <c r="AA179" s="26"/>
      <c r="AB179" s="34"/>
    </row>
    <row r="180" spans="1:28" ht="27" customHeight="1" x14ac:dyDescent="0.15">
      <c r="A180" s="214"/>
      <c r="B180" s="216"/>
      <c r="C180" s="223"/>
      <c r="D180" s="226">
        <v>5</v>
      </c>
      <c r="E180" s="52" t="s">
        <v>58</v>
      </c>
      <c r="F180" s="168"/>
      <c r="G180" s="44" t="s">
        <v>34</v>
      </c>
      <c r="H180" s="39" t="s">
        <v>106</v>
      </c>
      <c r="I180" s="39"/>
      <c r="J180" s="46"/>
      <c r="K180" s="39"/>
      <c r="L180" s="147">
        <v>1</v>
      </c>
      <c r="M180" s="10">
        <f>M176</f>
        <v>523</v>
      </c>
      <c r="N180" s="10">
        <f t="shared" ref="N180:X180" si="168">N176</f>
        <v>274</v>
      </c>
      <c r="O180" s="10">
        <f t="shared" si="168"/>
        <v>277</v>
      </c>
      <c r="P180" s="10">
        <f t="shared" si="168"/>
        <v>263</v>
      </c>
      <c r="Q180" s="10">
        <f t="shared" si="168"/>
        <v>269</v>
      </c>
      <c r="R180" s="10">
        <f t="shared" si="168"/>
        <v>248</v>
      </c>
      <c r="S180" s="10">
        <f t="shared" si="168"/>
        <v>247</v>
      </c>
      <c r="T180" s="10">
        <f t="shared" si="168"/>
        <v>214</v>
      </c>
      <c r="U180" s="10">
        <f t="shared" si="168"/>
        <v>215</v>
      </c>
      <c r="V180" s="10">
        <f t="shared" si="168"/>
        <v>225</v>
      </c>
      <c r="W180" s="10">
        <f t="shared" si="168"/>
        <v>275</v>
      </c>
      <c r="X180" s="10">
        <f t="shared" si="168"/>
        <v>969</v>
      </c>
      <c r="Y180" s="124">
        <f t="shared" si="99"/>
        <v>3999</v>
      </c>
      <c r="Z180" s="18"/>
      <c r="AA180" s="17">
        <f t="shared" ref="AA180" si="169">ROUND(L180*Y180,0)</f>
        <v>3999</v>
      </c>
      <c r="AB180" s="15"/>
    </row>
    <row r="181" spans="1:28" ht="27" customHeight="1" x14ac:dyDescent="0.15">
      <c r="A181" s="214"/>
      <c r="B181" s="216"/>
      <c r="C181" s="224"/>
      <c r="D181" s="226">
        <v>6</v>
      </c>
      <c r="E181" s="52" t="s">
        <v>58</v>
      </c>
      <c r="F181" s="100"/>
      <c r="G181" s="44" t="s">
        <v>60</v>
      </c>
      <c r="H181" s="44" t="s">
        <v>106</v>
      </c>
      <c r="I181" s="44"/>
      <c r="J181" s="45"/>
      <c r="K181" s="44"/>
      <c r="L181" s="147">
        <v>4</v>
      </c>
      <c r="M181" s="10">
        <f>M176</f>
        <v>523</v>
      </c>
      <c r="N181" s="10">
        <f t="shared" ref="N181:X181" si="170">N176</f>
        <v>274</v>
      </c>
      <c r="O181" s="10">
        <f t="shared" si="170"/>
        <v>277</v>
      </c>
      <c r="P181" s="10">
        <f t="shared" si="170"/>
        <v>263</v>
      </c>
      <c r="Q181" s="10">
        <f t="shared" si="170"/>
        <v>269</v>
      </c>
      <c r="R181" s="10">
        <f t="shared" si="170"/>
        <v>248</v>
      </c>
      <c r="S181" s="10">
        <f t="shared" si="170"/>
        <v>247</v>
      </c>
      <c r="T181" s="10">
        <f t="shared" si="170"/>
        <v>214</v>
      </c>
      <c r="U181" s="10">
        <f t="shared" si="170"/>
        <v>215</v>
      </c>
      <c r="V181" s="10">
        <f t="shared" si="170"/>
        <v>225</v>
      </c>
      <c r="W181" s="10">
        <f t="shared" si="170"/>
        <v>275</v>
      </c>
      <c r="X181" s="10">
        <f t="shared" si="170"/>
        <v>969</v>
      </c>
      <c r="Y181" s="124">
        <f t="shared" ref="Y181:Y187" si="171">SUM(M181:X181)</f>
        <v>3999</v>
      </c>
      <c r="Z181" s="18"/>
      <c r="AA181" s="17">
        <f>ROUND(L181*Y181,0)</f>
        <v>15996</v>
      </c>
      <c r="AB181" s="16"/>
    </row>
    <row r="182" spans="1:28" s="85" customFormat="1" ht="27" customHeight="1" x14ac:dyDescent="0.15">
      <c r="A182" s="214"/>
      <c r="B182" s="216"/>
      <c r="C182" s="223">
        <v>7</v>
      </c>
      <c r="D182" s="226">
        <v>1</v>
      </c>
      <c r="E182" s="52" t="s">
        <v>33</v>
      </c>
      <c r="F182" s="171" t="s">
        <v>289</v>
      </c>
      <c r="G182" s="44" t="s">
        <v>182</v>
      </c>
      <c r="H182" s="39" t="s">
        <v>106</v>
      </c>
      <c r="I182" s="39"/>
      <c r="J182" s="46"/>
      <c r="K182" s="39" t="s">
        <v>111</v>
      </c>
      <c r="L182" s="147">
        <v>5</v>
      </c>
      <c r="M182" s="10">
        <v>376</v>
      </c>
      <c r="N182" s="10">
        <v>276</v>
      </c>
      <c r="O182" s="10">
        <v>273</v>
      </c>
      <c r="P182" s="10">
        <v>279</v>
      </c>
      <c r="Q182" s="10">
        <v>251</v>
      </c>
      <c r="R182" s="10">
        <v>287</v>
      </c>
      <c r="S182" s="10">
        <v>354</v>
      </c>
      <c r="T182" s="10">
        <v>296</v>
      </c>
      <c r="U182" s="10">
        <v>387</v>
      </c>
      <c r="V182" s="10">
        <v>341</v>
      </c>
      <c r="W182" s="10">
        <v>229</v>
      </c>
      <c r="X182" s="125">
        <v>229</v>
      </c>
      <c r="Y182" s="124">
        <f t="shared" si="171"/>
        <v>3578</v>
      </c>
      <c r="Z182" s="18"/>
      <c r="AA182" s="17">
        <f t="shared" ref="AA182" si="172">ROUND(L182*Y182,0)</f>
        <v>17890</v>
      </c>
      <c r="AB182" s="15"/>
    </row>
    <row r="183" spans="1:28" s="85" customFormat="1" ht="27" customHeight="1" x14ac:dyDescent="0.15">
      <c r="A183" s="214"/>
      <c r="B183" s="216"/>
      <c r="C183" s="223"/>
      <c r="D183" s="226">
        <v>2</v>
      </c>
      <c r="E183" s="52" t="s">
        <v>58</v>
      </c>
      <c r="F183" s="172"/>
      <c r="G183" s="42" t="s">
        <v>238</v>
      </c>
      <c r="H183" s="40" t="s">
        <v>105</v>
      </c>
      <c r="I183" s="40"/>
      <c r="J183" s="41"/>
      <c r="K183" s="40" t="s">
        <v>111</v>
      </c>
      <c r="L183" s="32">
        <v>3</v>
      </c>
      <c r="M183" s="30">
        <f>M182</f>
        <v>376</v>
      </c>
      <c r="N183" s="30">
        <f t="shared" ref="N183:X183" si="173">N182</f>
        <v>276</v>
      </c>
      <c r="O183" s="30">
        <f t="shared" si="173"/>
        <v>273</v>
      </c>
      <c r="P183" s="30">
        <f t="shared" si="173"/>
        <v>279</v>
      </c>
      <c r="Q183" s="30">
        <f t="shared" si="173"/>
        <v>251</v>
      </c>
      <c r="R183" s="30">
        <f t="shared" si="173"/>
        <v>287</v>
      </c>
      <c r="S183" s="30">
        <f t="shared" si="173"/>
        <v>354</v>
      </c>
      <c r="T183" s="30">
        <f t="shared" si="173"/>
        <v>296</v>
      </c>
      <c r="U183" s="30">
        <f t="shared" si="173"/>
        <v>387</v>
      </c>
      <c r="V183" s="30">
        <f t="shared" si="173"/>
        <v>341</v>
      </c>
      <c r="W183" s="30">
        <f t="shared" si="173"/>
        <v>229</v>
      </c>
      <c r="X183" s="30">
        <f t="shared" si="173"/>
        <v>229</v>
      </c>
      <c r="Y183" s="28">
        <f t="shared" si="171"/>
        <v>3578</v>
      </c>
      <c r="Z183" s="25">
        <f t="shared" ref="Z183" si="174">ROUND(L183*Y183,0)</f>
        <v>10734</v>
      </c>
      <c r="AA183" s="26"/>
      <c r="AB183" s="34"/>
    </row>
    <row r="184" spans="1:28" s="85" customFormat="1" ht="27" customHeight="1" x14ac:dyDescent="0.15">
      <c r="A184" s="214"/>
      <c r="B184" s="216"/>
      <c r="C184" s="223"/>
      <c r="D184" s="226">
        <v>3</v>
      </c>
      <c r="E184" s="52" t="s">
        <v>58</v>
      </c>
      <c r="F184" s="172"/>
      <c r="G184" s="44" t="s">
        <v>59</v>
      </c>
      <c r="H184" s="44" t="s">
        <v>106</v>
      </c>
      <c r="I184" s="44"/>
      <c r="J184" s="45"/>
      <c r="K184" s="44"/>
      <c r="L184" s="147">
        <v>3</v>
      </c>
      <c r="M184" s="10">
        <f>M182</f>
        <v>376</v>
      </c>
      <c r="N184" s="10">
        <f t="shared" ref="N184:X184" si="175">N182</f>
        <v>276</v>
      </c>
      <c r="O184" s="10">
        <f t="shared" si="175"/>
        <v>273</v>
      </c>
      <c r="P184" s="10">
        <f t="shared" si="175"/>
        <v>279</v>
      </c>
      <c r="Q184" s="10">
        <f t="shared" si="175"/>
        <v>251</v>
      </c>
      <c r="R184" s="10">
        <f t="shared" si="175"/>
        <v>287</v>
      </c>
      <c r="S184" s="10">
        <f t="shared" si="175"/>
        <v>354</v>
      </c>
      <c r="T184" s="10">
        <f t="shared" si="175"/>
        <v>296</v>
      </c>
      <c r="U184" s="10">
        <f t="shared" si="175"/>
        <v>387</v>
      </c>
      <c r="V184" s="10">
        <f t="shared" si="175"/>
        <v>341</v>
      </c>
      <c r="W184" s="10">
        <f t="shared" si="175"/>
        <v>229</v>
      </c>
      <c r="X184" s="10">
        <f t="shared" si="175"/>
        <v>229</v>
      </c>
      <c r="Y184" s="124">
        <f t="shared" si="171"/>
        <v>3578</v>
      </c>
      <c r="Z184" s="18"/>
      <c r="AA184" s="17">
        <f>ROUND(L184*Y184,0)</f>
        <v>10734</v>
      </c>
      <c r="AB184" s="16"/>
    </row>
    <row r="185" spans="1:28" s="85" customFormat="1" ht="27" customHeight="1" x14ac:dyDescent="0.15">
      <c r="A185" s="214"/>
      <c r="B185" s="216"/>
      <c r="C185" s="223"/>
      <c r="D185" s="226">
        <v>4</v>
      </c>
      <c r="E185" s="52" t="s">
        <v>58</v>
      </c>
      <c r="F185" s="172"/>
      <c r="G185" s="42" t="s">
        <v>237</v>
      </c>
      <c r="H185" s="40" t="s">
        <v>105</v>
      </c>
      <c r="I185" s="40"/>
      <c r="J185" s="41"/>
      <c r="K185" s="40" t="s">
        <v>111</v>
      </c>
      <c r="L185" s="32">
        <v>2</v>
      </c>
      <c r="M185" s="30">
        <f>ROUND(M182*0.01,0)</f>
        <v>4</v>
      </c>
      <c r="N185" s="30">
        <f t="shared" ref="N185:X185" si="176">ROUND(N182*0.01,0)</f>
        <v>3</v>
      </c>
      <c r="O185" s="30">
        <f t="shared" si="176"/>
        <v>3</v>
      </c>
      <c r="P185" s="30">
        <f t="shared" si="176"/>
        <v>3</v>
      </c>
      <c r="Q185" s="30">
        <f t="shared" si="176"/>
        <v>3</v>
      </c>
      <c r="R185" s="30">
        <f t="shared" si="176"/>
        <v>3</v>
      </c>
      <c r="S185" s="30">
        <f t="shared" si="176"/>
        <v>4</v>
      </c>
      <c r="T185" s="30">
        <f t="shared" si="176"/>
        <v>3</v>
      </c>
      <c r="U185" s="30">
        <f t="shared" si="176"/>
        <v>4</v>
      </c>
      <c r="V185" s="30">
        <f t="shared" si="176"/>
        <v>3</v>
      </c>
      <c r="W185" s="30">
        <f t="shared" si="176"/>
        <v>2</v>
      </c>
      <c r="X185" s="30">
        <f t="shared" si="176"/>
        <v>2</v>
      </c>
      <c r="Y185" s="28">
        <f t="shared" si="171"/>
        <v>37</v>
      </c>
      <c r="Z185" s="25">
        <f t="shared" ref="Z185" si="177">ROUND(L185*Y185,0)</f>
        <v>74</v>
      </c>
      <c r="AA185" s="26"/>
      <c r="AB185" s="34"/>
    </row>
    <row r="186" spans="1:28" s="85" customFormat="1" ht="27" customHeight="1" x14ac:dyDescent="0.15">
      <c r="A186" s="214"/>
      <c r="B186" s="216"/>
      <c r="C186" s="223"/>
      <c r="D186" s="226">
        <v>5</v>
      </c>
      <c r="E186" s="52" t="s">
        <v>58</v>
      </c>
      <c r="F186" s="172"/>
      <c r="G186" s="44" t="s">
        <v>34</v>
      </c>
      <c r="H186" s="39" t="s">
        <v>106</v>
      </c>
      <c r="I186" s="39"/>
      <c r="J186" s="46"/>
      <c r="K186" s="39" t="s">
        <v>111</v>
      </c>
      <c r="L186" s="147">
        <v>1</v>
      </c>
      <c r="M186" s="10">
        <f>M182</f>
        <v>376</v>
      </c>
      <c r="N186" s="10">
        <f t="shared" ref="N186:X186" si="178">N182</f>
        <v>276</v>
      </c>
      <c r="O186" s="10">
        <f t="shared" si="178"/>
        <v>273</v>
      </c>
      <c r="P186" s="10">
        <f t="shared" si="178"/>
        <v>279</v>
      </c>
      <c r="Q186" s="10">
        <f t="shared" si="178"/>
        <v>251</v>
      </c>
      <c r="R186" s="10">
        <f t="shared" si="178"/>
        <v>287</v>
      </c>
      <c r="S186" s="10">
        <f t="shared" si="178"/>
        <v>354</v>
      </c>
      <c r="T186" s="10">
        <f t="shared" si="178"/>
        <v>296</v>
      </c>
      <c r="U186" s="10">
        <f t="shared" si="178"/>
        <v>387</v>
      </c>
      <c r="V186" s="10">
        <f t="shared" si="178"/>
        <v>341</v>
      </c>
      <c r="W186" s="10">
        <f t="shared" si="178"/>
        <v>229</v>
      </c>
      <c r="X186" s="10">
        <f t="shared" si="178"/>
        <v>229</v>
      </c>
      <c r="Y186" s="124">
        <f t="shared" si="171"/>
        <v>3578</v>
      </c>
      <c r="Z186" s="18"/>
      <c r="AA186" s="17">
        <f t="shared" ref="AA186" si="179">ROUND(L186*Y186,0)</f>
        <v>3578</v>
      </c>
      <c r="AB186" s="15"/>
    </row>
    <row r="187" spans="1:28" s="85" customFormat="1" ht="27" customHeight="1" x14ac:dyDescent="0.15">
      <c r="A187" s="214"/>
      <c r="B187" s="216"/>
      <c r="C187" s="223"/>
      <c r="D187" s="226">
        <v>6</v>
      </c>
      <c r="E187" s="52" t="s">
        <v>58</v>
      </c>
      <c r="F187" s="173"/>
      <c r="G187" s="44" t="s">
        <v>60</v>
      </c>
      <c r="H187" s="44" t="s">
        <v>106</v>
      </c>
      <c r="I187" s="44"/>
      <c r="J187" s="45"/>
      <c r="K187" s="44"/>
      <c r="L187" s="147">
        <v>4</v>
      </c>
      <c r="M187" s="10">
        <f>M182</f>
        <v>376</v>
      </c>
      <c r="N187" s="10">
        <f t="shared" ref="N187:X187" si="180">N182</f>
        <v>276</v>
      </c>
      <c r="O187" s="10">
        <f t="shared" si="180"/>
        <v>273</v>
      </c>
      <c r="P187" s="10">
        <f t="shared" si="180"/>
        <v>279</v>
      </c>
      <c r="Q187" s="10">
        <f t="shared" si="180"/>
        <v>251</v>
      </c>
      <c r="R187" s="10">
        <f t="shared" si="180"/>
        <v>287</v>
      </c>
      <c r="S187" s="10">
        <f t="shared" si="180"/>
        <v>354</v>
      </c>
      <c r="T187" s="10">
        <f t="shared" si="180"/>
        <v>296</v>
      </c>
      <c r="U187" s="10">
        <f t="shared" si="180"/>
        <v>387</v>
      </c>
      <c r="V187" s="10">
        <f t="shared" si="180"/>
        <v>341</v>
      </c>
      <c r="W187" s="10">
        <f t="shared" si="180"/>
        <v>229</v>
      </c>
      <c r="X187" s="10">
        <f t="shared" si="180"/>
        <v>229</v>
      </c>
      <c r="Y187" s="124">
        <f t="shared" si="171"/>
        <v>3578</v>
      </c>
      <c r="Z187" s="18"/>
      <c r="AA187" s="17">
        <f>ROUND(L187*Y187,0)</f>
        <v>14312</v>
      </c>
      <c r="AB187" s="16"/>
    </row>
    <row r="188" spans="1:28" s="86" customFormat="1" ht="27" customHeight="1" x14ac:dyDescent="0.15">
      <c r="A188" s="214"/>
      <c r="B188" s="216"/>
      <c r="C188" s="225">
        <v>8</v>
      </c>
      <c r="D188" s="226">
        <v>1</v>
      </c>
      <c r="E188" s="52" t="s">
        <v>33</v>
      </c>
      <c r="F188" s="177" t="s">
        <v>143</v>
      </c>
      <c r="G188" s="73" t="s">
        <v>36</v>
      </c>
      <c r="H188" s="42" t="s">
        <v>105</v>
      </c>
      <c r="I188" s="42"/>
      <c r="J188" s="43"/>
      <c r="K188" s="40" t="s">
        <v>111</v>
      </c>
      <c r="L188" s="32">
        <v>15</v>
      </c>
      <c r="M188" s="30">
        <v>20</v>
      </c>
      <c r="N188" s="30">
        <v>20</v>
      </c>
      <c r="O188" s="30">
        <v>20</v>
      </c>
      <c r="P188" s="30">
        <v>20</v>
      </c>
      <c r="Q188" s="30">
        <v>20</v>
      </c>
      <c r="R188" s="30">
        <v>20</v>
      </c>
      <c r="S188" s="30">
        <v>20</v>
      </c>
      <c r="T188" s="30">
        <v>20</v>
      </c>
      <c r="U188" s="30">
        <v>20</v>
      </c>
      <c r="V188" s="30">
        <v>20</v>
      </c>
      <c r="W188" s="30">
        <v>20</v>
      </c>
      <c r="X188" s="31">
        <v>20</v>
      </c>
      <c r="Y188" s="28">
        <f t="shared" si="99"/>
        <v>240</v>
      </c>
      <c r="Z188" s="25">
        <f t="shared" ref="Z188:Z202" si="181">ROUND(L188*Y188,0)</f>
        <v>3600</v>
      </c>
      <c r="AA188" s="26"/>
      <c r="AB188" s="34"/>
    </row>
    <row r="189" spans="1:28" ht="27" customHeight="1" x14ac:dyDescent="0.15">
      <c r="A189" s="214"/>
      <c r="B189" s="216"/>
      <c r="C189" s="223"/>
      <c r="D189" s="226">
        <v>2</v>
      </c>
      <c r="E189" s="52" t="s">
        <v>58</v>
      </c>
      <c r="F189" s="177"/>
      <c r="G189" s="73" t="s">
        <v>37</v>
      </c>
      <c r="H189" s="42" t="s">
        <v>105</v>
      </c>
      <c r="I189" s="42"/>
      <c r="J189" s="43"/>
      <c r="K189" s="40" t="s">
        <v>111</v>
      </c>
      <c r="L189" s="32">
        <v>5</v>
      </c>
      <c r="M189" s="30">
        <v>10</v>
      </c>
      <c r="N189" s="30">
        <v>10</v>
      </c>
      <c r="O189" s="30">
        <v>10</v>
      </c>
      <c r="P189" s="30">
        <v>10</v>
      </c>
      <c r="Q189" s="30">
        <v>10</v>
      </c>
      <c r="R189" s="30">
        <v>10</v>
      </c>
      <c r="S189" s="30">
        <v>10</v>
      </c>
      <c r="T189" s="30">
        <v>10</v>
      </c>
      <c r="U189" s="30">
        <v>10</v>
      </c>
      <c r="V189" s="30">
        <v>10</v>
      </c>
      <c r="W189" s="30">
        <v>10</v>
      </c>
      <c r="X189" s="31">
        <v>10</v>
      </c>
      <c r="Y189" s="28">
        <f t="shared" si="99"/>
        <v>120</v>
      </c>
      <c r="Z189" s="25">
        <f t="shared" si="181"/>
        <v>600</v>
      </c>
      <c r="AA189" s="26"/>
      <c r="AB189" s="35"/>
    </row>
    <row r="190" spans="1:28" ht="27" customHeight="1" x14ac:dyDescent="0.15">
      <c r="A190" s="214"/>
      <c r="B190" s="216"/>
      <c r="C190" s="223"/>
      <c r="D190" s="226">
        <v>3</v>
      </c>
      <c r="E190" s="52" t="s">
        <v>58</v>
      </c>
      <c r="F190" s="177"/>
      <c r="G190" s="73" t="s">
        <v>68</v>
      </c>
      <c r="H190" s="40" t="s">
        <v>105</v>
      </c>
      <c r="I190" s="40"/>
      <c r="J190" s="41"/>
      <c r="K190" s="40" t="s">
        <v>111</v>
      </c>
      <c r="L190" s="32">
        <v>10</v>
      </c>
      <c r="M190" s="30">
        <v>20</v>
      </c>
      <c r="N190" s="30">
        <v>20</v>
      </c>
      <c r="O190" s="30">
        <v>20</v>
      </c>
      <c r="P190" s="30">
        <v>20</v>
      </c>
      <c r="Q190" s="30">
        <v>20</v>
      </c>
      <c r="R190" s="30">
        <v>20</v>
      </c>
      <c r="S190" s="30">
        <v>20</v>
      </c>
      <c r="T190" s="30">
        <v>20</v>
      </c>
      <c r="U190" s="30">
        <v>20</v>
      </c>
      <c r="V190" s="30">
        <v>20</v>
      </c>
      <c r="W190" s="30">
        <v>20</v>
      </c>
      <c r="X190" s="31">
        <v>20</v>
      </c>
      <c r="Y190" s="28">
        <f t="shared" si="99"/>
        <v>240</v>
      </c>
      <c r="Z190" s="25">
        <f t="shared" si="181"/>
        <v>2400</v>
      </c>
      <c r="AA190" s="26"/>
      <c r="AB190" s="34"/>
    </row>
    <row r="191" spans="1:28" ht="27" customHeight="1" x14ac:dyDescent="0.15">
      <c r="A191" s="214"/>
      <c r="B191" s="216"/>
      <c r="C191" s="224"/>
      <c r="D191" s="226">
        <v>4</v>
      </c>
      <c r="E191" s="52" t="s">
        <v>58</v>
      </c>
      <c r="F191" s="177"/>
      <c r="G191" s="42" t="s">
        <v>31</v>
      </c>
      <c r="H191" s="40" t="s">
        <v>105</v>
      </c>
      <c r="I191" s="40"/>
      <c r="J191" s="41"/>
      <c r="K191" s="40" t="s">
        <v>111</v>
      </c>
      <c r="L191" s="32">
        <v>1</v>
      </c>
      <c r="M191" s="30">
        <v>20</v>
      </c>
      <c r="N191" s="30">
        <v>20</v>
      </c>
      <c r="O191" s="30">
        <v>20</v>
      </c>
      <c r="P191" s="30">
        <v>20</v>
      </c>
      <c r="Q191" s="30">
        <v>20</v>
      </c>
      <c r="R191" s="30">
        <v>20</v>
      </c>
      <c r="S191" s="30">
        <v>20</v>
      </c>
      <c r="T191" s="30">
        <v>20</v>
      </c>
      <c r="U191" s="30">
        <v>20</v>
      </c>
      <c r="V191" s="30">
        <v>20</v>
      </c>
      <c r="W191" s="30">
        <v>20</v>
      </c>
      <c r="X191" s="31">
        <v>20</v>
      </c>
      <c r="Y191" s="28">
        <f t="shared" si="99"/>
        <v>240</v>
      </c>
      <c r="Z191" s="25">
        <f t="shared" si="181"/>
        <v>240</v>
      </c>
      <c r="AA191" s="26"/>
      <c r="AB191" s="34"/>
    </row>
    <row r="192" spans="1:28" ht="27" customHeight="1" x14ac:dyDescent="0.15">
      <c r="A192" s="214"/>
      <c r="B192" s="216"/>
      <c r="C192" s="230">
        <v>9</v>
      </c>
      <c r="D192" s="231">
        <v>1</v>
      </c>
      <c r="E192" s="72" t="s">
        <v>54</v>
      </c>
      <c r="F192" s="171" t="s">
        <v>187</v>
      </c>
      <c r="G192" s="42" t="s">
        <v>185</v>
      </c>
      <c r="H192" s="40" t="s">
        <v>105</v>
      </c>
      <c r="I192" s="41"/>
      <c r="J192" s="41"/>
      <c r="K192" s="42" t="s">
        <v>140</v>
      </c>
      <c r="L192" s="32">
        <v>5</v>
      </c>
      <c r="M192" s="153">
        <v>20</v>
      </c>
      <c r="N192" s="153">
        <v>20</v>
      </c>
      <c r="O192" s="153">
        <v>20</v>
      </c>
      <c r="P192" s="153">
        <v>20</v>
      </c>
      <c r="Q192" s="153">
        <v>20</v>
      </c>
      <c r="R192" s="153">
        <v>20</v>
      </c>
      <c r="S192" s="153">
        <v>20</v>
      </c>
      <c r="T192" s="153">
        <v>20</v>
      </c>
      <c r="U192" s="153">
        <v>20</v>
      </c>
      <c r="V192" s="153">
        <v>20</v>
      </c>
      <c r="W192" s="153">
        <v>20</v>
      </c>
      <c r="X192" s="153">
        <v>20</v>
      </c>
      <c r="Y192" s="28">
        <f t="shared" ref="Y192" si="182">SUM(M192:X192)</f>
        <v>240</v>
      </c>
      <c r="Z192" s="25">
        <f t="shared" ref="Z192" si="183">ROUND(L192*Y192,0)</f>
        <v>1200</v>
      </c>
      <c r="AA192" s="26"/>
      <c r="AB192" s="34"/>
    </row>
    <row r="193" spans="1:28" ht="27" customHeight="1" x14ac:dyDescent="0.15">
      <c r="A193" s="214"/>
      <c r="B193" s="216"/>
      <c r="C193" s="223"/>
      <c r="D193" s="231">
        <v>2</v>
      </c>
      <c r="E193" s="72" t="s">
        <v>54</v>
      </c>
      <c r="F193" s="172"/>
      <c r="G193" s="155" t="s">
        <v>189</v>
      </c>
      <c r="H193" s="44" t="s">
        <v>106</v>
      </c>
      <c r="I193" s="46"/>
      <c r="J193" s="46"/>
      <c r="K193" s="44"/>
      <c r="L193" s="147">
        <v>30</v>
      </c>
      <c r="M193" s="156">
        <v>20</v>
      </c>
      <c r="N193" s="156">
        <v>20</v>
      </c>
      <c r="O193" s="156">
        <v>20</v>
      </c>
      <c r="P193" s="156">
        <v>20</v>
      </c>
      <c r="Q193" s="156">
        <v>20</v>
      </c>
      <c r="R193" s="156">
        <v>20</v>
      </c>
      <c r="S193" s="156">
        <v>20</v>
      </c>
      <c r="T193" s="156">
        <v>20</v>
      </c>
      <c r="U193" s="156">
        <v>20</v>
      </c>
      <c r="V193" s="156">
        <v>20</v>
      </c>
      <c r="W193" s="156">
        <v>20</v>
      </c>
      <c r="X193" s="156">
        <v>20</v>
      </c>
      <c r="Y193" s="124">
        <f t="shared" si="99"/>
        <v>240</v>
      </c>
      <c r="Z193" s="18"/>
      <c r="AA193" s="17">
        <f>ROUND(L193*Y193,0)</f>
        <v>7200</v>
      </c>
      <c r="AB193" s="16"/>
    </row>
    <row r="194" spans="1:28" ht="27" customHeight="1" x14ac:dyDescent="0.15">
      <c r="A194" s="214"/>
      <c r="B194" s="216"/>
      <c r="C194" s="223"/>
      <c r="D194" s="231">
        <v>3</v>
      </c>
      <c r="E194" s="72" t="s">
        <v>54</v>
      </c>
      <c r="F194" s="172"/>
      <c r="G194" s="42" t="s">
        <v>183</v>
      </c>
      <c r="H194" s="40" t="s">
        <v>105</v>
      </c>
      <c r="I194" s="41"/>
      <c r="J194" s="41"/>
      <c r="K194" s="42" t="s">
        <v>140</v>
      </c>
      <c r="L194" s="32">
        <v>1</v>
      </c>
      <c r="M194" s="30">
        <v>280</v>
      </c>
      <c r="N194" s="30">
        <v>242</v>
      </c>
      <c r="O194" s="30">
        <v>227</v>
      </c>
      <c r="P194" s="30">
        <v>257</v>
      </c>
      <c r="Q194" s="30">
        <v>210</v>
      </c>
      <c r="R194" s="30">
        <v>224</v>
      </c>
      <c r="S194" s="30">
        <v>230</v>
      </c>
      <c r="T194" s="30">
        <v>192</v>
      </c>
      <c r="U194" s="30">
        <v>225</v>
      </c>
      <c r="V194" s="30">
        <v>236</v>
      </c>
      <c r="W194" s="30">
        <v>275</v>
      </c>
      <c r="X194" s="30">
        <v>353</v>
      </c>
      <c r="Y194" s="28">
        <f t="shared" si="99"/>
        <v>2951</v>
      </c>
      <c r="Z194" s="25">
        <f t="shared" ref="Z194" si="184">ROUND(L194*Y194,0)</f>
        <v>2951</v>
      </c>
      <c r="AA194" s="26"/>
      <c r="AB194" s="34"/>
    </row>
    <row r="195" spans="1:28" ht="27" customHeight="1" x14ac:dyDescent="0.15">
      <c r="A195" s="214"/>
      <c r="B195" s="216"/>
      <c r="C195" s="223"/>
      <c r="D195" s="231">
        <v>4</v>
      </c>
      <c r="E195" s="72" t="s">
        <v>54</v>
      </c>
      <c r="F195" s="172"/>
      <c r="G195" s="42" t="s">
        <v>186</v>
      </c>
      <c r="H195" s="40" t="s">
        <v>105</v>
      </c>
      <c r="I195" s="41"/>
      <c r="J195" s="41"/>
      <c r="K195" s="42" t="s">
        <v>140</v>
      </c>
      <c r="L195" s="32">
        <v>1</v>
      </c>
      <c r="M195" s="30">
        <v>241</v>
      </c>
      <c r="N195" s="30">
        <v>251</v>
      </c>
      <c r="O195" s="30">
        <v>224</v>
      </c>
      <c r="P195" s="30">
        <v>248</v>
      </c>
      <c r="Q195" s="30">
        <v>255</v>
      </c>
      <c r="R195" s="30">
        <v>256</v>
      </c>
      <c r="S195" s="30">
        <v>277</v>
      </c>
      <c r="T195" s="30">
        <v>263</v>
      </c>
      <c r="U195" s="30">
        <v>249</v>
      </c>
      <c r="V195" s="30">
        <v>242</v>
      </c>
      <c r="W195" s="30">
        <v>237</v>
      </c>
      <c r="X195" s="30">
        <v>389</v>
      </c>
      <c r="Y195" s="28">
        <f t="shared" si="99"/>
        <v>3132</v>
      </c>
      <c r="Z195" s="25">
        <f t="shared" si="181"/>
        <v>3132</v>
      </c>
      <c r="AA195" s="26"/>
      <c r="AB195" s="34"/>
    </row>
    <row r="196" spans="1:28" ht="27" customHeight="1" x14ac:dyDescent="0.15">
      <c r="A196" s="214"/>
      <c r="B196" s="216"/>
      <c r="C196" s="223"/>
      <c r="D196" s="231">
        <v>5</v>
      </c>
      <c r="E196" s="72" t="s">
        <v>54</v>
      </c>
      <c r="F196" s="172"/>
      <c r="G196" s="42" t="s">
        <v>188</v>
      </c>
      <c r="H196" s="40" t="s">
        <v>105</v>
      </c>
      <c r="I196" s="41"/>
      <c r="J196" s="41"/>
      <c r="K196" s="42" t="s">
        <v>140</v>
      </c>
      <c r="L196" s="32">
        <v>1</v>
      </c>
      <c r="M196" s="30">
        <v>102</v>
      </c>
      <c r="N196" s="30">
        <v>67</v>
      </c>
      <c r="O196" s="30">
        <v>65</v>
      </c>
      <c r="P196" s="30">
        <v>85</v>
      </c>
      <c r="Q196" s="30">
        <v>61</v>
      </c>
      <c r="R196" s="30">
        <v>68</v>
      </c>
      <c r="S196" s="30">
        <v>72</v>
      </c>
      <c r="T196" s="30">
        <v>55</v>
      </c>
      <c r="U196" s="30">
        <v>70</v>
      </c>
      <c r="V196" s="30">
        <v>86</v>
      </c>
      <c r="W196" s="30">
        <v>103</v>
      </c>
      <c r="X196" s="30">
        <v>104</v>
      </c>
      <c r="Y196" s="28">
        <f t="shared" si="99"/>
        <v>938</v>
      </c>
      <c r="Z196" s="25">
        <f t="shared" ref="Z196:Z197" si="185">ROUND(L196*Y196,0)</f>
        <v>938</v>
      </c>
      <c r="AA196" s="26"/>
      <c r="AB196" s="34"/>
    </row>
    <row r="197" spans="1:28" ht="27" customHeight="1" x14ac:dyDescent="0.15">
      <c r="A197" s="214"/>
      <c r="B197" s="216"/>
      <c r="C197" s="224"/>
      <c r="D197" s="231">
        <v>6</v>
      </c>
      <c r="E197" s="72" t="s">
        <v>54</v>
      </c>
      <c r="F197" s="173"/>
      <c r="G197" s="42" t="s">
        <v>184</v>
      </c>
      <c r="H197" s="40" t="s">
        <v>105</v>
      </c>
      <c r="I197" s="41"/>
      <c r="J197" s="41"/>
      <c r="K197" s="42" t="s">
        <v>190</v>
      </c>
      <c r="L197" s="32">
        <v>1</v>
      </c>
      <c r="M197" s="153">
        <v>20</v>
      </c>
      <c r="N197" s="153">
        <v>20</v>
      </c>
      <c r="O197" s="153">
        <v>20</v>
      </c>
      <c r="P197" s="153">
        <v>20</v>
      </c>
      <c r="Q197" s="153">
        <v>20</v>
      </c>
      <c r="R197" s="153">
        <v>20</v>
      </c>
      <c r="S197" s="153">
        <v>20</v>
      </c>
      <c r="T197" s="153">
        <v>20</v>
      </c>
      <c r="U197" s="153">
        <v>20</v>
      </c>
      <c r="V197" s="153">
        <v>20</v>
      </c>
      <c r="W197" s="153">
        <v>20</v>
      </c>
      <c r="X197" s="153">
        <v>20</v>
      </c>
      <c r="Y197" s="28">
        <f t="shared" ref="Y197" si="186">SUM(M197:X197)</f>
        <v>240</v>
      </c>
      <c r="Z197" s="25">
        <f t="shared" si="185"/>
        <v>240</v>
      </c>
      <c r="AA197" s="26"/>
      <c r="AB197" s="34"/>
    </row>
    <row r="198" spans="1:28" ht="27" customHeight="1" x14ac:dyDescent="0.15">
      <c r="A198" s="214"/>
      <c r="B198" s="216"/>
      <c r="C198" s="225">
        <v>10</v>
      </c>
      <c r="D198" s="226">
        <v>1</v>
      </c>
      <c r="E198" s="53" t="s">
        <v>61</v>
      </c>
      <c r="F198" s="177" t="s">
        <v>124</v>
      </c>
      <c r="G198" s="42" t="s">
        <v>38</v>
      </c>
      <c r="H198" s="42" t="s">
        <v>105</v>
      </c>
      <c r="I198" s="42"/>
      <c r="J198" s="43"/>
      <c r="K198" s="42" t="s">
        <v>140</v>
      </c>
      <c r="L198" s="32">
        <v>10</v>
      </c>
      <c r="M198" s="30">
        <v>20</v>
      </c>
      <c r="N198" s="30">
        <v>20</v>
      </c>
      <c r="O198" s="30">
        <v>20</v>
      </c>
      <c r="P198" s="30">
        <v>20</v>
      </c>
      <c r="Q198" s="30">
        <v>20</v>
      </c>
      <c r="R198" s="30">
        <v>20</v>
      </c>
      <c r="S198" s="30">
        <v>20</v>
      </c>
      <c r="T198" s="30">
        <v>20</v>
      </c>
      <c r="U198" s="30">
        <v>20</v>
      </c>
      <c r="V198" s="30">
        <v>20</v>
      </c>
      <c r="W198" s="30">
        <v>20</v>
      </c>
      <c r="X198" s="31">
        <v>20</v>
      </c>
      <c r="Y198" s="28">
        <f t="shared" si="99"/>
        <v>240</v>
      </c>
      <c r="Z198" s="25">
        <f t="shared" si="181"/>
        <v>2400</v>
      </c>
      <c r="AA198" s="26"/>
      <c r="AB198" s="34"/>
    </row>
    <row r="199" spans="1:28" ht="27" customHeight="1" x14ac:dyDescent="0.15">
      <c r="A199" s="214"/>
      <c r="B199" s="216"/>
      <c r="C199" s="223"/>
      <c r="D199" s="226">
        <v>2</v>
      </c>
      <c r="E199" s="53" t="s">
        <v>61</v>
      </c>
      <c r="F199" s="177"/>
      <c r="G199" s="42" t="s">
        <v>39</v>
      </c>
      <c r="H199" s="40" t="s">
        <v>105</v>
      </c>
      <c r="I199" s="40"/>
      <c r="J199" s="41"/>
      <c r="K199" s="40" t="s">
        <v>140</v>
      </c>
      <c r="L199" s="32">
        <v>15</v>
      </c>
      <c r="M199" s="30">
        <v>20</v>
      </c>
      <c r="N199" s="30">
        <v>20</v>
      </c>
      <c r="O199" s="30">
        <v>20</v>
      </c>
      <c r="P199" s="30">
        <v>20</v>
      </c>
      <c r="Q199" s="30">
        <v>20</v>
      </c>
      <c r="R199" s="30">
        <v>20</v>
      </c>
      <c r="S199" s="30">
        <v>20</v>
      </c>
      <c r="T199" s="30">
        <v>20</v>
      </c>
      <c r="U199" s="30">
        <v>20</v>
      </c>
      <c r="V199" s="30">
        <v>20</v>
      </c>
      <c r="W199" s="30">
        <v>20</v>
      </c>
      <c r="X199" s="31">
        <v>20</v>
      </c>
      <c r="Y199" s="28">
        <f t="shared" si="99"/>
        <v>240</v>
      </c>
      <c r="Z199" s="25">
        <f t="shared" si="181"/>
        <v>3600</v>
      </c>
      <c r="AA199" s="26"/>
      <c r="AB199" s="34"/>
    </row>
    <row r="200" spans="1:28" customFormat="1" ht="27" customHeight="1" x14ac:dyDescent="0.15">
      <c r="A200" s="214"/>
      <c r="B200" s="216"/>
      <c r="C200" s="230">
        <v>11</v>
      </c>
      <c r="D200" s="227">
        <v>1</v>
      </c>
      <c r="E200" s="157" t="s">
        <v>69</v>
      </c>
      <c r="F200" s="217" t="s">
        <v>62</v>
      </c>
      <c r="G200" s="78" t="s">
        <v>318</v>
      </c>
      <c r="H200" s="79" t="s">
        <v>105</v>
      </c>
      <c r="I200" s="83"/>
      <c r="J200" s="83"/>
      <c r="K200" s="89" t="s">
        <v>118</v>
      </c>
      <c r="L200" s="94">
        <v>15</v>
      </c>
      <c r="M200" s="80">
        <v>20</v>
      </c>
      <c r="N200" s="80">
        <v>20</v>
      </c>
      <c r="O200" s="80">
        <v>20</v>
      </c>
      <c r="P200" s="80">
        <v>20</v>
      </c>
      <c r="Q200" s="80">
        <v>20</v>
      </c>
      <c r="R200" s="80">
        <v>20</v>
      </c>
      <c r="S200" s="80">
        <v>20</v>
      </c>
      <c r="T200" s="80">
        <v>20</v>
      </c>
      <c r="U200" s="80">
        <v>20</v>
      </c>
      <c r="V200" s="80">
        <v>20</v>
      </c>
      <c r="W200" s="80">
        <v>20</v>
      </c>
      <c r="X200" s="81">
        <v>20</v>
      </c>
      <c r="Y200" s="82">
        <f t="shared" si="99"/>
        <v>240</v>
      </c>
      <c r="Z200" s="25">
        <f t="shared" si="181"/>
        <v>3600</v>
      </c>
      <c r="AA200" s="26"/>
      <c r="AB200" s="33"/>
    </row>
    <row r="201" spans="1:28" customFormat="1" ht="27" customHeight="1" x14ac:dyDescent="0.15">
      <c r="A201" s="214"/>
      <c r="B201" s="216"/>
      <c r="C201" s="223"/>
      <c r="D201" s="227">
        <v>2</v>
      </c>
      <c r="E201" s="157" t="s">
        <v>69</v>
      </c>
      <c r="F201" s="218"/>
      <c r="G201" s="79" t="s">
        <v>70</v>
      </c>
      <c r="H201" s="76" t="s">
        <v>105</v>
      </c>
      <c r="I201" s="77"/>
      <c r="J201" s="77"/>
      <c r="K201" s="76" t="s">
        <v>140</v>
      </c>
      <c r="L201" s="94">
        <v>2</v>
      </c>
      <c r="M201" s="153">
        <v>393</v>
      </c>
      <c r="N201" s="153">
        <v>180</v>
      </c>
      <c r="O201" s="153">
        <v>200</v>
      </c>
      <c r="P201" s="153">
        <v>190</v>
      </c>
      <c r="Q201" s="153">
        <v>162</v>
      </c>
      <c r="R201" s="153">
        <v>255</v>
      </c>
      <c r="S201" s="153">
        <v>167</v>
      </c>
      <c r="T201" s="153">
        <v>135</v>
      </c>
      <c r="U201" s="153">
        <v>158</v>
      </c>
      <c r="V201" s="153">
        <v>169</v>
      </c>
      <c r="W201" s="153">
        <v>223</v>
      </c>
      <c r="X201" s="154">
        <v>873</v>
      </c>
      <c r="Y201" s="82">
        <f t="shared" si="99"/>
        <v>3105</v>
      </c>
      <c r="Z201" s="25">
        <f t="shared" si="181"/>
        <v>6210</v>
      </c>
      <c r="AA201" s="26"/>
      <c r="AB201" s="34"/>
    </row>
    <row r="202" spans="1:28" customFormat="1" ht="27" customHeight="1" x14ac:dyDescent="0.15">
      <c r="A202" s="214"/>
      <c r="B202" s="216"/>
      <c r="C202" s="223"/>
      <c r="D202" s="227">
        <v>3</v>
      </c>
      <c r="E202" s="157" t="s">
        <v>69</v>
      </c>
      <c r="F202" s="218"/>
      <c r="G202" s="79" t="s">
        <v>129</v>
      </c>
      <c r="H202" s="76" t="s">
        <v>105</v>
      </c>
      <c r="I202" s="77"/>
      <c r="J202" s="77"/>
      <c r="K202" s="76" t="s">
        <v>140</v>
      </c>
      <c r="L202" s="94">
        <v>3</v>
      </c>
      <c r="M202" s="153">
        <v>476</v>
      </c>
      <c r="N202" s="153">
        <v>222</v>
      </c>
      <c r="O202" s="153">
        <v>249</v>
      </c>
      <c r="P202" s="153">
        <v>240</v>
      </c>
      <c r="Q202" s="153">
        <v>229</v>
      </c>
      <c r="R202" s="153">
        <v>301</v>
      </c>
      <c r="S202" s="153">
        <v>228</v>
      </c>
      <c r="T202" s="153">
        <v>170</v>
      </c>
      <c r="U202" s="153">
        <v>206</v>
      </c>
      <c r="V202" s="153">
        <v>218</v>
      </c>
      <c r="W202" s="153">
        <v>301</v>
      </c>
      <c r="X202" s="154">
        <v>1115</v>
      </c>
      <c r="Y202" s="82">
        <f t="shared" si="99"/>
        <v>3955</v>
      </c>
      <c r="Z202" s="25">
        <f t="shared" si="181"/>
        <v>11865</v>
      </c>
      <c r="AA202" s="26"/>
      <c r="AB202" s="34"/>
    </row>
    <row r="203" spans="1:28" customFormat="1" ht="27" customHeight="1" x14ac:dyDescent="0.15">
      <c r="A203" s="214"/>
      <c r="B203" s="216"/>
      <c r="C203" s="224"/>
      <c r="D203" s="227">
        <v>4</v>
      </c>
      <c r="E203" s="157" t="s">
        <v>69</v>
      </c>
      <c r="F203" s="219"/>
      <c r="G203" s="90" t="s">
        <v>128</v>
      </c>
      <c r="H203" s="95" t="s">
        <v>106</v>
      </c>
      <c r="I203" s="96"/>
      <c r="J203" s="96"/>
      <c r="K203" s="95"/>
      <c r="L203" s="97">
        <v>20</v>
      </c>
      <c r="M203" s="91">
        <v>1</v>
      </c>
      <c r="N203" s="91">
        <v>1</v>
      </c>
      <c r="O203" s="91">
        <v>1</v>
      </c>
      <c r="P203" s="91">
        <v>1</v>
      </c>
      <c r="Q203" s="91">
        <v>1</v>
      </c>
      <c r="R203" s="91">
        <v>1</v>
      </c>
      <c r="S203" s="91">
        <v>1</v>
      </c>
      <c r="T203" s="91">
        <v>1</v>
      </c>
      <c r="U203" s="91">
        <v>1</v>
      </c>
      <c r="V203" s="91">
        <v>1</v>
      </c>
      <c r="W203" s="91">
        <v>1</v>
      </c>
      <c r="X203" s="92">
        <v>1</v>
      </c>
      <c r="Y203" s="93">
        <f t="shared" si="99"/>
        <v>12</v>
      </c>
      <c r="Z203" s="18"/>
      <c r="AA203" s="18">
        <f>ROUND(L203*Y203,0)</f>
        <v>240</v>
      </c>
      <c r="AB203" s="158"/>
    </row>
    <row r="204" spans="1:28" s="85" customFormat="1" ht="27" customHeight="1" x14ac:dyDescent="0.15">
      <c r="A204" s="214"/>
      <c r="B204" s="216"/>
      <c r="C204" s="225">
        <v>12</v>
      </c>
      <c r="D204" s="226">
        <v>1</v>
      </c>
      <c r="E204" s="52" t="s">
        <v>88</v>
      </c>
      <c r="F204" s="168" t="s">
        <v>89</v>
      </c>
      <c r="G204" s="42" t="s">
        <v>87</v>
      </c>
      <c r="H204" s="42" t="s">
        <v>105</v>
      </c>
      <c r="I204" s="43" t="s">
        <v>125</v>
      </c>
      <c r="J204" s="43" t="s">
        <v>125</v>
      </c>
      <c r="K204" s="42" t="s">
        <v>111</v>
      </c>
      <c r="L204" s="32">
        <v>5</v>
      </c>
      <c r="M204" s="30">
        <v>75</v>
      </c>
      <c r="N204" s="30">
        <v>65</v>
      </c>
      <c r="O204" s="30">
        <v>63</v>
      </c>
      <c r="P204" s="30">
        <v>73</v>
      </c>
      <c r="Q204" s="30">
        <v>67</v>
      </c>
      <c r="R204" s="30">
        <v>60</v>
      </c>
      <c r="S204" s="30">
        <v>86</v>
      </c>
      <c r="T204" s="30">
        <v>63</v>
      </c>
      <c r="U204" s="30">
        <v>80</v>
      </c>
      <c r="V204" s="30">
        <v>64</v>
      </c>
      <c r="W204" s="30">
        <v>70</v>
      </c>
      <c r="X204" s="31">
        <v>91</v>
      </c>
      <c r="Y204" s="28">
        <f>SUM(M204:X204)</f>
        <v>857</v>
      </c>
      <c r="Z204" s="25">
        <f t="shared" ref="Z204:Z218" si="187">ROUND(L204*Y204,0)</f>
        <v>4285</v>
      </c>
      <c r="AA204" s="26"/>
      <c r="AB204" s="27"/>
    </row>
    <row r="205" spans="1:28" s="85" customFormat="1" ht="27" customHeight="1" x14ac:dyDescent="0.15">
      <c r="A205" s="214"/>
      <c r="B205" s="216"/>
      <c r="C205" s="223"/>
      <c r="D205" s="226">
        <v>2</v>
      </c>
      <c r="E205" s="52" t="s">
        <v>88</v>
      </c>
      <c r="F205" s="174"/>
      <c r="G205" s="42" t="s">
        <v>91</v>
      </c>
      <c r="H205" s="40" t="s">
        <v>105</v>
      </c>
      <c r="I205" s="43" t="s">
        <v>125</v>
      </c>
      <c r="J205" s="43" t="s">
        <v>125</v>
      </c>
      <c r="K205" s="40" t="s">
        <v>111</v>
      </c>
      <c r="L205" s="32">
        <v>3</v>
      </c>
      <c r="M205" s="30">
        <f>M204</f>
        <v>75</v>
      </c>
      <c r="N205" s="30">
        <f t="shared" ref="N205:X205" si="188">N204</f>
        <v>65</v>
      </c>
      <c r="O205" s="30">
        <f t="shared" si="188"/>
        <v>63</v>
      </c>
      <c r="P205" s="30">
        <f t="shared" si="188"/>
        <v>73</v>
      </c>
      <c r="Q205" s="30">
        <f t="shared" si="188"/>
        <v>67</v>
      </c>
      <c r="R205" s="30">
        <f t="shared" si="188"/>
        <v>60</v>
      </c>
      <c r="S205" s="30">
        <f t="shared" si="188"/>
        <v>86</v>
      </c>
      <c r="T205" s="30">
        <f t="shared" si="188"/>
        <v>63</v>
      </c>
      <c r="U205" s="30">
        <f t="shared" si="188"/>
        <v>80</v>
      </c>
      <c r="V205" s="30">
        <f t="shared" si="188"/>
        <v>64</v>
      </c>
      <c r="W205" s="30">
        <f t="shared" si="188"/>
        <v>70</v>
      </c>
      <c r="X205" s="31">
        <f t="shared" si="188"/>
        <v>91</v>
      </c>
      <c r="Y205" s="28">
        <f>SUM(M205:X205)</f>
        <v>857</v>
      </c>
      <c r="Z205" s="25">
        <f t="shared" si="187"/>
        <v>2571</v>
      </c>
      <c r="AA205" s="26"/>
      <c r="AB205" s="27"/>
    </row>
    <row r="206" spans="1:28" s="85" customFormat="1" ht="27" customHeight="1" x14ac:dyDescent="0.15">
      <c r="A206" s="214"/>
      <c r="B206" s="216"/>
      <c r="C206" s="223"/>
      <c r="D206" s="231">
        <v>3</v>
      </c>
      <c r="E206" s="52" t="s">
        <v>88</v>
      </c>
      <c r="F206" s="174"/>
      <c r="G206" s="42" t="s">
        <v>92</v>
      </c>
      <c r="H206" s="40" t="s">
        <v>105</v>
      </c>
      <c r="I206" s="43" t="s">
        <v>125</v>
      </c>
      <c r="J206" s="43" t="s">
        <v>125</v>
      </c>
      <c r="K206" s="40" t="s">
        <v>111</v>
      </c>
      <c r="L206" s="32">
        <v>8</v>
      </c>
      <c r="M206" s="30">
        <f>M204</f>
        <v>75</v>
      </c>
      <c r="N206" s="30">
        <f t="shared" ref="N206:X206" si="189">N204</f>
        <v>65</v>
      </c>
      <c r="O206" s="30">
        <f t="shared" si="189"/>
        <v>63</v>
      </c>
      <c r="P206" s="30">
        <f t="shared" si="189"/>
        <v>73</v>
      </c>
      <c r="Q206" s="30">
        <f t="shared" si="189"/>
        <v>67</v>
      </c>
      <c r="R206" s="30">
        <f t="shared" si="189"/>
        <v>60</v>
      </c>
      <c r="S206" s="30">
        <f t="shared" si="189"/>
        <v>86</v>
      </c>
      <c r="T206" s="30">
        <f t="shared" si="189"/>
        <v>63</v>
      </c>
      <c r="U206" s="30">
        <f t="shared" si="189"/>
        <v>80</v>
      </c>
      <c r="V206" s="30">
        <f t="shared" si="189"/>
        <v>64</v>
      </c>
      <c r="W206" s="30">
        <f t="shared" si="189"/>
        <v>70</v>
      </c>
      <c r="X206" s="31">
        <f t="shared" si="189"/>
        <v>91</v>
      </c>
      <c r="Y206" s="28">
        <f>SUM(M206:X206)</f>
        <v>857</v>
      </c>
      <c r="Z206" s="25">
        <f t="shared" si="187"/>
        <v>6856</v>
      </c>
      <c r="AA206" s="26"/>
      <c r="AB206" s="27"/>
    </row>
    <row r="207" spans="1:28" s="85" customFormat="1" ht="27" customHeight="1" x14ac:dyDescent="0.15">
      <c r="A207" s="214"/>
      <c r="B207" s="216"/>
      <c r="C207" s="223"/>
      <c r="D207" s="231">
        <v>4</v>
      </c>
      <c r="E207" s="52" t="s">
        <v>88</v>
      </c>
      <c r="F207" s="174"/>
      <c r="G207" s="42" t="s">
        <v>152</v>
      </c>
      <c r="H207" s="40" t="s">
        <v>105</v>
      </c>
      <c r="I207" s="43"/>
      <c r="J207" s="43"/>
      <c r="K207" s="40" t="s">
        <v>112</v>
      </c>
      <c r="L207" s="32">
        <v>60</v>
      </c>
      <c r="M207" s="30">
        <v>1</v>
      </c>
      <c r="N207" s="30">
        <v>1</v>
      </c>
      <c r="O207" s="30">
        <v>1</v>
      </c>
      <c r="P207" s="30">
        <v>1</v>
      </c>
      <c r="Q207" s="30">
        <v>1</v>
      </c>
      <c r="R207" s="30">
        <v>1</v>
      </c>
      <c r="S207" s="30">
        <v>1</v>
      </c>
      <c r="T207" s="30">
        <v>1</v>
      </c>
      <c r="U207" s="30">
        <v>1</v>
      </c>
      <c r="V207" s="30">
        <v>1</v>
      </c>
      <c r="W207" s="30">
        <v>1</v>
      </c>
      <c r="X207" s="31">
        <v>1</v>
      </c>
      <c r="Y207" s="28">
        <f>SUM(M207:X207)</f>
        <v>12</v>
      </c>
      <c r="Z207" s="25">
        <f t="shared" si="187"/>
        <v>720</v>
      </c>
      <c r="AA207" s="26"/>
      <c r="AB207" s="51" t="s">
        <v>223</v>
      </c>
    </row>
    <row r="208" spans="1:28" s="85" customFormat="1" ht="27" customHeight="1" x14ac:dyDescent="0.15">
      <c r="A208" s="214"/>
      <c r="B208" s="216"/>
      <c r="C208" s="224"/>
      <c r="D208" s="226">
        <v>5</v>
      </c>
      <c r="E208" s="52" t="s">
        <v>88</v>
      </c>
      <c r="F208" s="175"/>
      <c r="G208" s="42" t="s">
        <v>90</v>
      </c>
      <c r="H208" s="40" t="s">
        <v>105</v>
      </c>
      <c r="I208" s="40"/>
      <c r="J208" s="43" t="s">
        <v>125</v>
      </c>
      <c r="K208" s="40" t="s">
        <v>111</v>
      </c>
      <c r="L208" s="32">
        <v>5</v>
      </c>
      <c r="M208" s="30">
        <v>20</v>
      </c>
      <c r="N208" s="30">
        <v>20</v>
      </c>
      <c r="O208" s="30">
        <v>20</v>
      </c>
      <c r="P208" s="30">
        <v>20</v>
      </c>
      <c r="Q208" s="30">
        <v>20</v>
      </c>
      <c r="R208" s="30">
        <v>20</v>
      </c>
      <c r="S208" s="30">
        <v>20</v>
      </c>
      <c r="T208" s="30">
        <v>20</v>
      </c>
      <c r="U208" s="30">
        <v>20</v>
      </c>
      <c r="V208" s="30">
        <v>20</v>
      </c>
      <c r="W208" s="30">
        <v>20</v>
      </c>
      <c r="X208" s="31">
        <v>20</v>
      </c>
      <c r="Y208" s="28">
        <f t="shared" ref="Y208" si="190">SUM(M208:X208)</f>
        <v>240</v>
      </c>
      <c r="Z208" s="25">
        <f t="shared" si="187"/>
        <v>1200</v>
      </c>
      <c r="AA208" s="26"/>
      <c r="AB208" s="35"/>
    </row>
    <row r="209" spans="1:28" ht="27" customHeight="1" x14ac:dyDescent="0.15">
      <c r="A209" s="202" t="s">
        <v>101</v>
      </c>
      <c r="B209" s="208" t="s">
        <v>98</v>
      </c>
      <c r="C209" s="225">
        <v>1</v>
      </c>
      <c r="D209" s="226">
        <v>1</v>
      </c>
      <c r="E209" s="52" t="s">
        <v>25</v>
      </c>
      <c r="F209" s="168" t="s">
        <v>293</v>
      </c>
      <c r="G209" s="42" t="s">
        <v>77</v>
      </c>
      <c r="H209" s="42" t="s">
        <v>105</v>
      </c>
      <c r="I209" s="43"/>
      <c r="J209" s="43"/>
      <c r="K209" s="42" t="s">
        <v>111</v>
      </c>
      <c r="L209" s="36">
        <v>12</v>
      </c>
      <c r="M209" s="30">
        <f>M212*0.3</f>
        <v>213</v>
      </c>
      <c r="N209" s="30">
        <f t="shared" ref="N209:X209" si="191">N212*0.3</f>
        <v>208.2</v>
      </c>
      <c r="O209" s="30">
        <f t="shared" si="191"/>
        <v>210</v>
      </c>
      <c r="P209" s="30">
        <f t="shared" si="191"/>
        <v>213.9</v>
      </c>
      <c r="Q209" s="30">
        <f t="shared" si="191"/>
        <v>188.1</v>
      </c>
      <c r="R209" s="30">
        <f t="shared" si="191"/>
        <v>203.1</v>
      </c>
      <c r="S209" s="30">
        <f t="shared" si="191"/>
        <v>203.1</v>
      </c>
      <c r="T209" s="30">
        <f t="shared" si="191"/>
        <v>163.19999999999999</v>
      </c>
      <c r="U209" s="30">
        <f t="shared" si="191"/>
        <v>206.1</v>
      </c>
      <c r="V209" s="30">
        <f t="shared" si="191"/>
        <v>189.9</v>
      </c>
      <c r="W209" s="30">
        <f t="shared" si="191"/>
        <v>179.1</v>
      </c>
      <c r="X209" s="30">
        <f t="shared" si="191"/>
        <v>215.4</v>
      </c>
      <c r="Y209" s="28">
        <f>SUM(M209:X209)</f>
        <v>2393.1</v>
      </c>
      <c r="Z209" s="65">
        <f t="shared" si="187"/>
        <v>28717</v>
      </c>
      <c r="AA209" s="66"/>
      <c r="AB209" s="37"/>
    </row>
    <row r="210" spans="1:28" ht="27" customHeight="1" x14ac:dyDescent="0.15">
      <c r="A210" s="203"/>
      <c r="B210" s="209"/>
      <c r="C210" s="228"/>
      <c r="D210" s="226">
        <v>2</v>
      </c>
      <c r="E210" s="52" t="s">
        <v>25</v>
      </c>
      <c r="F210" s="169"/>
      <c r="G210" s="42" t="s">
        <v>294</v>
      </c>
      <c r="H210" s="42" t="s">
        <v>105</v>
      </c>
      <c r="I210" s="43"/>
      <c r="J210" s="43"/>
      <c r="K210" s="42" t="s">
        <v>111</v>
      </c>
      <c r="L210" s="36">
        <v>1</v>
      </c>
      <c r="M210" s="30">
        <v>40</v>
      </c>
      <c r="N210" s="30">
        <v>40</v>
      </c>
      <c r="O210" s="30">
        <v>40</v>
      </c>
      <c r="P210" s="30">
        <v>40</v>
      </c>
      <c r="Q210" s="30">
        <v>40</v>
      </c>
      <c r="R210" s="30">
        <v>40</v>
      </c>
      <c r="S210" s="30">
        <v>40</v>
      </c>
      <c r="T210" s="30">
        <v>40</v>
      </c>
      <c r="U210" s="30">
        <v>40</v>
      </c>
      <c r="V210" s="30">
        <v>40</v>
      </c>
      <c r="W210" s="30">
        <v>40</v>
      </c>
      <c r="X210" s="30">
        <v>40</v>
      </c>
      <c r="Y210" s="28">
        <f t="shared" ref="Y210:Y211" si="192">SUM(M210:X210)</f>
        <v>480</v>
      </c>
      <c r="Z210" s="65">
        <f t="shared" si="187"/>
        <v>480</v>
      </c>
      <c r="AA210" s="66"/>
      <c r="AB210" s="37"/>
    </row>
    <row r="211" spans="1:28" ht="27" customHeight="1" x14ac:dyDescent="0.15">
      <c r="A211" s="203"/>
      <c r="B211" s="209"/>
      <c r="C211" s="228"/>
      <c r="D211" s="226">
        <v>3</v>
      </c>
      <c r="E211" s="52" t="s">
        <v>25</v>
      </c>
      <c r="F211" s="169"/>
      <c r="G211" s="42" t="s">
        <v>295</v>
      </c>
      <c r="H211" s="42" t="s">
        <v>105</v>
      </c>
      <c r="I211" s="43"/>
      <c r="J211" s="43"/>
      <c r="K211" s="42" t="s">
        <v>111</v>
      </c>
      <c r="L211" s="36">
        <v>1</v>
      </c>
      <c r="M211" s="30">
        <v>8</v>
      </c>
      <c r="N211" s="30">
        <v>14</v>
      </c>
      <c r="O211" s="30">
        <v>14</v>
      </c>
      <c r="P211" s="30">
        <v>14</v>
      </c>
      <c r="Q211" s="30">
        <v>12</v>
      </c>
      <c r="R211" s="30">
        <v>14</v>
      </c>
      <c r="S211" s="30">
        <v>9</v>
      </c>
      <c r="T211" s="30">
        <v>27</v>
      </c>
      <c r="U211" s="30">
        <v>7</v>
      </c>
      <c r="V211" s="30">
        <v>25</v>
      </c>
      <c r="W211" s="30">
        <v>17</v>
      </c>
      <c r="X211" s="31">
        <v>24</v>
      </c>
      <c r="Y211" s="28">
        <f t="shared" si="192"/>
        <v>185</v>
      </c>
      <c r="Z211" s="65">
        <f t="shared" si="187"/>
        <v>185</v>
      </c>
      <c r="AA211" s="66"/>
      <c r="AB211" s="37"/>
    </row>
    <row r="212" spans="1:28" ht="27" customHeight="1" x14ac:dyDescent="0.15">
      <c r="A212" s="203"/>
      <c r="B212" s="209"/>
      <c r="C212" s="228"/>
      <c r="D212" s="226">
        <v>4</v>
      </c>
      <c r="E212" s="52" t="s">
        <v>25</v>
      </c>
      <c r="F212" s="169"/>
      <c r="G212" s="42" t="s">
        <v>26</v>
      </c>
      <c r="H212" s="40" t="s">
        <v>105</v>
      </c>
      <c r="I212" s="41"/>
      <c r="J212" s="41"/>
      <c r="K212" s="40" t="s">
        <v>111</v>
      </c>
      <c r="L212" s="36">
        <v>0.2</v>
      </c>
      <c r="M212" s="30">
        <v>710</v>
      </c>
      <c r="N212" s="30">
        <v>694</v>
      </c>
      <c r="O212" s="30">
        <v>700</v>
      </c>
      <c r="P212" s="30">
        <v>713</v>
      </c>
      <c r="Q212" s="30">
        <v>627</v>
      </c>
      <c r="R212" s="30">
        <v>677</v>
      </c>
      <c r="S212" s="30">
        <v>677</v>
      </c>
      <c r="T212" s="30">
        <v>544</v>
      </c>
      <c r="U212" s="30">
        <v>687</v>
      </c>
      <c r="V212" s="30">
        <v>633</v>
      </c>
      <c r="W212" s="30">
        <v>597</v>
      </c>
      <c r="X212" s="30">
        <v>718</v>
      </c>
      <c r="Y212" s="28">
        <f t="shared" ref="Y212:Y250" si="193">SUM(M212:X212)</f>
        <v>7977</v>
      </c>
      <c r="Z212" s="65">
        <f t="shared" si="187"/>
        <v>1595</v>
      </c>
      <c r="AA212" s="66"/>
      <c r="AB212" s="37"/>
    </row>
    <row r="213" spans="1:28" ht="27" customHeight="1" x14ac:dyDescent="0.15">
      <c r="A213" s="203"/>
      <c r="B213" s="209"/>
      <c r="C213" s="228"/>
      <c r="D213" s="226">
        <v>5</v>
      </c>
      <c r="E213" s="52" t="s">
        <v>25</v>
      </c>
      <c r="F213" s="169"/>
      <c r="G213" s="42" t="s">
        <v>27</v>
      </c>
      <c r="H213" s="40" t="s">
        <v>105</v>
      </c>
      <c r="I213" s="41"/>
      <c r="J213" s="41"/>
      <c r="K213" s="40" t="s">
        <v>111</v>
      </c>
      <c r="L213" s="36">
        <v>1</v>
      </c>
      <c r="M213" s="30">
        <v>710</v>
      </c>
      <c r="N213" s="30">
        <v>694</v>
      </c>
      <c r="O213" s="30">
        <v>700</v>
      </c>
      <c r="P213" s="30">
        <v>713</v>
      </c>
      <c r="Q213" s="30">
        <v>627</v>
      </c>
      <c r="R213" s="30">
        <v>677</v>
      </c>
      <c r="S213" s="30">
        <v>677</v>
      </c>
      <c r="T213" s="30">
        <v>544</v>
      </c>
      <c r="U213" s="30">
        <v>687</v>
      </c>
      <c r="V213" s="30">
        <v>633</v>
      </c>
      <c r="W213" s="30">
        <v>597</v>
      </c>
      <c r="X213" s="30">
        <v>718</v>
      </c>
      <c r="Y213" s="28">
        <f t="shared" si="193"/>
        <v>7977</v>
      </c>
      <c r="Z213" s="65">
        <f t="shared" si="187"/>
        <v>7977</v>
      </c>
      <c r="AA213" s="66"/>
      <c r="AB213" s="37"/>
    </row>
    <row r="214" spans="1:28" ht="27" customHeight="1" x14ac:dyDescent="0.15">
      <c r="A214" s="203"/>
      <c r="B214" s="209"/>
      <c r="C214" s="228"/>
      <c r="D214" s="226">
        <v>6</v>
      </c>
      <c r="E214" s="52" t="s">
        <v>25</v>
      </c>
      <c r="F214" s="169"/>
      <c r="G214" s="42" t="s">
        <v>28</v>
      </c>
      <c r="H214" s="40" t="s">
        <v>105</v>
      </c>
      <c r="I214" s="41"/>
      <c r="J214" s="41"/>
      <c r="K214" s="40" t="s">
        <v>111</v>
      </c>
      <c r="L214" s="36">
        <v>0.2</v>
      </c>
      <c r="M214" s="30">
        <v>710</v>
      </c>
      <c r="N214" s="30">
        <v>694</v>
      </c>
      <c r="O214" s="30">
        <v>700</v>
      </c>
      <c r="P214" s="30">
        <v>713</v>
      </c>
      <c r="Q214" s="30">
        <v>627</v>
      </c>
      <c r="R214" s="30">
        <v>677</v>
      </c>
      <c r="S214" s="30">
        <v>677</v>
      </c>
      <c r="T214" s="30">
        <v>544</v>
      </c>
      <c r="U214" s="30">
        <v>687</v>
      </c>
      <c r="V214" s="30">
        <v>633</v>
      </c>
      <c r="W214" s="30">
        <v>597</v>
      </c>
      <c r="X214" s="30">
        <v>718</v>
      </c>
      <c r="Y214" s="28">
        <f t="shared" si="193"/>
        <v>7977</v>
      </c>
      <c r="Z214" s="65">
        <f t="shared" si="187"/>
        <v>1595</v>
      </c>
      <c r="AA214" s="66"/>
      <c r="AB214" s="37"/>
    </row>
    <row r="215" spans="1:28" ht="27" customHeight="1" x14ac:dyDescent="0.15">
      <c r="A215" s="203"/>
      <c r="B215" s="209"/>
      <c r="C215" s="228"/>
      <c r="D215" s="226">
        <v>7</v>
      </c>
      <c r="E215" s="52" t="s">
        <v>25</v>
      </c>
      <c r="F215" s="169"/>
      <c r="G215" s="42" t="s">
        <v>153</v>
      </c>
      <c r="H215" s="40" t="s">
        <v>105</v>
      </c>
      <c r="I215" s="43"/>
      <c r="J215" s="43"/>
      <c r="K215" s="40" t="s">
        <v>112</v>
      </c>
      <c r="L215" s="32">
        <v>2</v>
      </c>
      <c r="M215" s="30">
        <v>160</v>
      </c>
      <c r="N215" s="30">
        <v>160</v>
      </c>
      <c r="O215" s="30">
        <v>160</v>
      </c>
      <c r="P215" s="30">
        <v>160</v>
      </c>
      <c r="Q215" s="30">
        <v>160</v>
      </c>
      <c r="R215" s="30">
        <v>160</v>
      </c>
      <c r="S215" s="30">
        <v>160</v>
      </c>
      <c r="T215" s="30">
        <v>160</v>
      </c>
      <c r="U215" s="30">
        <v>160</v>
      </c>
      <c r="V215" s="30">
        <v>160</v>
      </c>
      <c r="W215" s="30">
        <v>160</v>
      </c>
      <c r="X215" s="30">
        <v>160</v>
      </c>
      <c r="Y215" s="28">
        <f>SUM(M215:X215)</f>
        <v>1920</v>
      </c>
      <c r="Z215" s="65">
        <f t="shared" si="187"/>
        <v>3840</v>
      </c>
      <c r="AA215" s="66"/>
      <c r="AB215" s="27"/>
    </row>
    <row r="216" spans="1:28" ht="27" customHeight="1" x14ac:dyDescent="0.15">
      <c r="A216" s="203"/>
      <c r="B216" s="209"/>
      <c r="C216" s="228"/>
      <c r="D216" s="226">
        <v>8</v>
      </c>
      <c r="E216" s="52" t="s">
        <v>25</v>
      </c>
      <c r="F216" s="169"/>
      <c r="G216" s="42" t="s">
        <v>216</v>
      </c>
      <c r="H216" s="40" t="s">
        <v>105</v>
      </c>
      <c r="I216" s="43"/>
      <c r="J216" s="43"/>
      <c r="K216" s="40" t="s">
        <v>112</v>
      </c>
      <c r="L216" s="36">
        <v>1</v>
      </c>
      <c r="M216" s="30">
        <v>160</v>
      </c>
      <c r="N216" s="30">
        <v>160</v>
      </c>
      <c r="O216" s="30">
        <v>160</v>
      </c>
      <c r="P216" s="30">
        <v>160</v>
      </c>
      <c r="Q216" s="30">
        <v>160</v>
      </c>
      <c r="R216" s="30">
        <v>160</v>
      </c>
      <c r="S216" s="30">
        <v>160</v>
      </c>
      <c r="T216" s="30">
        <v>160</v>
      </c>
      <c r="U216" s="30">
        <v>160</v>
      </c>
      <c r="V216" s="30">
        <v>160</v>
      </c>
      <c r="W216" s="30">
        <v>160</v>
      </c>
      <c r="X216" s="30">
        <v>160</v>
      </c>
      <c r="Y216" s="28">
        <f>SUM(M216:X216)</f>
        <v>1920</v>
      </c>
      <c r="Z216" s="65">
        <f t="shared" ref="Z216" si="194">ROUND(L216*Y216,0)</f>
        <v>1920</v>
      </c>
      <c r="AA216" s="66"/>
      <c r="AB216" s="27"/>
    </row>
    <row r="217" spans="1:28" ht="27" customHeight="1" x14ac:dyDescent="0.15">
      <c r="A217" s="203"/>
      <c r="B217" s="209"/>
      <c r="C217" s="228"/>
      <c r="D217" s="226">
        <v>9</v>
      </c>
      <c r="E217" s="52" t="s">
        <v>25</v>
      </c>
      <c r="F217" s="169"/>
      <c r="G217" s="42" t="s">
        <v>30</v>
      </c>
      <c r="H217" s="40" t="s">
        <v>105</v>
      </c>
      <c r="I217" s="41"/>
      <c r="J217" s="41"/>
      <c r="K217" s="40" t="s">
        <v>113</v>
      </c>
      <c r="L217" s="36">
        <v>1</v>
      </c>
      <c r="M217" s="30">
        <v>1286</v>
      </c>
      <c r="N217" s="30">
        <v>1432</v>
      </c>
      <c r="O217" s="30">
        <v>1261</v>
      </c>
      <c r="P217" s="30">
        <v>1266</v>
      </c>
      <c r="Q217" s="30">
        <v>1191</v>
      </c>
      <c r="R217" s="30">
        <v>1256</v>
      </c>
      <c r="S217" s="30">
        <v>1279</v>
      </c>
      <c r="T217" s="30">
        <v>1277</v>
      </c>
      <c r="U217" s="30">
        <v>1298</v>
      </c>
      <c r="V217" s="30">
        <v>1133</v>
      </c>
      <c r="W217" s="30">
        <v>1213</v>
      </c>
      <c r="X217" s="30">
        <v>1345</v>
      </c>
      <c r="Y217" s="28">
        <f t="shared" si="193"/>
        <v>15237</v>
      </c>
      <c r="Z217" s="65">
        <f t="shared" si="187"/>
        <v>15237</v>
      </c>
      <c r="AA217" s="66"/>
      <c r="AB217" s="165" t="s">
        <v>262</v>
      </c>
    </row>
    <row r="218" spans="1:28" ht="27" customHeight="1" x14ac:dyDescent="0.15">
      <c r="A218" s="203"/>
      <c r="B218" s="209"/>
      <c r="C218" s="228"/>
      <c r="D218" s="226">
        <v>10</v>
      </c>
      <c r="E218" s="52" t="s">
        <v>25</v>
      </c>
      <c r="F218" s="169"/>
      <c r="G218" s="42" t="s">
        <v>261</v>
      </c>
      <c r="H218" s="40" t="s">
        <v>105</v>
      </c>
      <c r="I218" s="41"/>
      <c r="J218" s="41"/>
      <c r="K218" s="40" t="s">
        <v>113</v>
      </c>
      <c r="L218" s="36">
        <v>1</v>
      </c>
      <c r="M218" s="30">
        <v>1286</v>
      </c>
      <c r="N218" s="30">
        <v>1432</v>
      </c>
      <c r="O218" s="30">
        <v>1261</v>
      </c>
      <c r="P218" s="30">
        <v>1266</v>
      </c>
      <c r="Q218" s="30">
        <v>1191</v>
      </c>
      <c r="R218" s="30">
        <v>1256</v>
      </c>
      <c r="S218" s="30">
        <v>1279</v>
      </c>
      <c r="T218" s="30">
        <v>1277</v>
      </c>
      <c r="U218" s="30">
        <v>1298</v>
      </c>
      <c r="V218" s="30">
        <v>1133</v>
      </c>
      <c r="W218" s="30">
        <v>1213</v>
      </c>
      <c r="X218" s="30">
        <v>1345</v>
      </c>
      <c r="Y218" s="28">
        <f t="shared" si="193"/>
        <v>15237</v>
      </c>
      <c r="Z218" s="65">
        <f t="shared" si="187"/>
        <v>15237</v>
      </c>
      <c r="AA218" s="66"/>
      <c r="AB218" s="166"/>
    </row>
    <row r="219" spans="1:28" ht="27" customHeight="1" x14ac:dyDescent="0.15">
      <c r="A219" s="203"/>
      <c r="B219" s="209"/>
      <c r="C219" s="228"/>
      <c r="D219" s="226">
        <v>11</v>
      </c>
      <c r="E219" s="52" t="s">
        <v>25</v>
      </c>
      <c r="F219" s="169"/>
      <c r="G219" s="44" t="s">
        <v>144</v>
      </c>
      <c r="H219" s="44" t="s">
        <v>106</v>
      </c>
      <c r="I219" s="44"/>
      <c r="J219" s="45"/>
      <c r="K219" s="39"/>
      <c r="L219" s="23">
        <v>5</v>
      </c>
      <c r="M219" s="10">
        <v>10</v>
      </c>
      <c r="N219" s="10">
        <v>10</v>
      </c>
      <c r="O219" s="10">
        <v>10</v>
      </c>
      <c r="P219" s="10">
        <v>10</v>
      </c>
      <c r="Q219" s="10">
        <v>10</v>
      </c>
      <c r="R219" s="10">
        <v>10</v>
      </c>
      <c r="S219" s="10">
        <v>10</v>
      </c>
      <c r="T219" s="10">
        <v>10</v>
      </c>
      <c r="U219" s="10">
        <v>10</v>
      </c>
      <c r="V219" s="10">
        <v>10</v>
      </c>
      <c r="W219" s="10">
        <v>10</v>
      </c>
      <c r="X219" s="10">
        <v>10</v>
      </c>
      <c r="Y219" s="124">
        <f t="shared" si="193"/>
        <v>120</v>
      </c>
      <c r="Z219" s="20"/>
      <c r="AA219" s="67">
        <f t="shared" ref="AA219:AA224" si="195">ROUND(L219*Y219,0)</f>
        <v>600</v>
      </c>
      <c r="AB219" s="166"/>
    </row>
    <row r="220" spans="1:28" ht="27" customHeight="1" x14ac:dyDescent="0.15">
      <c r="A220" s="203"/>
      <c r="B220" s="209"/>
      <c r="C220" s="228"/>
      <c r="D220" s="226">
        <v>12</v>
      </c>
      <c r="E220" s="52" t="s">
        <v>25</v>
      </c>
      <c r="F220" s="169"/>
      <c r="G220" s="44" t="s">
        <v>32</v>
      </c>
      <c r="H220" s="44" t="s">
        <v>106</v>
      </c>
      <c r="I220" s="44"/>
      <c r="J220" s="45"/>
      <c r="K220" s="44"/>
      <c r="L220" s="23">
        <v>1</v>
      </c>
      <c r="M220" s="10">
        <f>M218+M219</f>
        <v>1296</v>
      </c>
      <c r="N220" s="10">
        <f t="shared" ref="N220:X220" si="196">N218+N219</f>
        <v>1442</v>
      </c>
      <c r="O220" s="10">
        <f t="shared" si="196"/>
        <v>1271</v>
      </c>
      <c r="P220" s="10">
        <f t="shared" si="196"/>
        <v>1276</v>
      </c>
      <c r="Q220" s="10">
        <f t="shared" si="196"/>
        <v>1201</v>
      </c>
      <c r="R220" s="10">
        <f t="shared" si="196"/>
        <v>1266</v>
      </c>
      <c r="S220" s="10">
        <f t="shared" si="196"/>
        <v>1289</v>
      </c>
      <c r="T220" s="10">
        <f t="shared" si="196"/>
        <v>1287</v>
      </c>
      <c r="U220" s="10">
        <f t="shared" si="196"/>
        <v>1308</v>
      </c>
      <c r="V220" s="10">
        <f t="shared" si="196"/>
        <v>1143</v>
      </c>
      <c r="W220" s="10">
        <f t="shared" si="196"/>
        <v>1223</v>
      </c>
      <c r="X220" s="10">
        <f t="shared" si="196"/>
        <v>1355</v>
      </c>
      <c r="Y220" s="124">
        <f t="shared" si="193"/>
        <v>15357</v>
      </c>
      <c r="Z220" s="68"/>
      <c r="AA220" s="67">
        <f t="shared" si="195"/>
        <v>15357</v>
      </c>
      <c r="AB220" s="166"/>
    </row>
    <row r="221" spans="1:28" ht="27" customHeight="1" x14ac:dyDescent="0.15">
      <c r="A221" s="203"/>
      <c r="B221" s="209"/>
      <c r="C221" s="228"/>
      <c r="D221" s="226">
        <v>13</v>
      </c>
      <c r="E221" s="52" t="s">
        <v>25</v>
      </c>
      <c r="F221" s="169"/>
      <c r="G221" s="47" t="s">
        <v>46</v>
      </c>
      <c r="H221" s="48" t="s">
        <v>106</v>
      </c>
      <c r="I221" s="49"/>
      <c r="J221" s="49"/>
      <c r="K221" s="48"/>
      <c r="L221" s="64">
        <v>90</v>
      </c>
      <c r="M221" s="121">
        <v>6</v>
      </c>
      <c r="N221" s="121">
        <v>6</v>
      </c>
      <c r="O221" s="121">
        <v>6</v>
      </c>
      <c r="P221" s="121">
        <v>7</v>
      </c>
      <c r="Q221" s="121">
        <v>6</v>
      </c>
      <c r="R221" s="121">
        <v>6</v>
      </c>
      <c r="S221" s="121">
        <v>6</v>
      </c>
      <c r="T221" s="121">
        <v>7</v>
      </c>
      <c r="U221" s="121">
        <v>6</v>
      </c>
      <c r="V221" s="121">
        <v>7</v>
      </c>
      <c r="W221" s="121">
        <v>6</v>
      </c>
      <c r="X221" s="136">
        <v>6</v>
      </c>
      <c r="Y221" s="122">
        <f t="shared" si="193"/>
        <v>75</v>
      </c>
      <c r="Z221" s="69"/>
      <c r="AA221" s="70">
        <f t="shared" si="195"/>
        <v>6750</v>
      </c>
      <c r="AB221" s="166"/>
    </row>
    <row r="222" spans="1:28" ht="27" customHeight="1" x14ac:dyDescent="0.15">
      <c r="A222" s="203"/>
      <c r="B222" s="209"/>
      <c r="C222" s="228"/>
      <c r="D222" s="226">
        <v>14</v>
      </c>
      <c r="E222" s="52" t="s">
        <v>25</v>
      </c>
      <c r="F222" s="169"/>
      <c r="G222" s="74" t="s">
        <v>178</v>
      </c>
      <c r="H222" s="48" t="s">
        <v>106</v>
      </c>
      <c r="I222" s="49"/>
      <c r="J222" s="49"/>
      <c r="K222" s="48"/>
      <c r="L222" s="64">
        <v>60</v>
      </c>
      <c r="M222" s="121">
        <v>12</v>
      </c>
      <c r="N222" s="121">
        <v>12</v>
      </c>
      <c r="O222" s="121">
        <v>12</v>
      </c>
      <c r="P222" s="121">
        <v>14</v>
      </c>
      <c r="Q222" s="121">
        <v>12</v>
      </c>
      <c r="R222" s="121">
        <v>12</v>
      </c>
      <c r="S222" s="121">
        <v>12</v>
      </c>
      <c r="T222" s="121">
        <v>14</v>
      </c>
      <c r="U222" s="121">
        <v>12</v>
      </c>
      <c r="V222" s="121">
        <v>14</v>
      </c>
      <c r="W222" s="121">
        <v>12</v>
      </c>
      <c r="X222" s="136">
        <v>12</v>
      </c>
      <c r="Y222" s="122">
        <f t="shared" si="193"/>
        <v>150</v>
      </c>
      <c r="Z222" s="69"/>
      <c r="AA222" s="70">
        <f t="shared" si="195"/>
        <v>9000</v>
      </c>
      <c r="AB222" s="166"/>
    </row>
    <row r="223" spans="1:28" ht="27" customHeight="1" x14ac:dyDescent="0.15">
      <c r="A223" s="203"/>
      <c r="B223" s="209"/>
      <c r="C223" s="228"/>
      <c r="D223" s="226">
        <v>15</v>
      </c>
      <c r="E223" s="52" t="s">
        <v>25</v>
      </c>
      <c r="F223" s="169"/>
      <c r="G223" s="73" t="s">
        <v>145</v>
      </c>
      <c r="H223" s="40" t="s">
        <v>105</v>
      </c>
      <c r="I223" s="41"/>
      <c r="J223" s="41"/>
      <c r="K223" s="40" t="s">
        <v>113</v>
      </c>
      <c r="L223" s="36">
        <v>2.5</v>
      </c>
      <c r="M223" s="30">
        <v>710</v>
      </c>
      <c r="N223" s="30">
        <v>694</v>
      </c>
      <c r="O223" s="30">
        <v>700</v>
      </c>
      <c r="P223" s="30">
        <v>713</v>
      </c>
      <c r="Q223" s="30">
        <v>627</v>
      </c>
      <c r="R223" s="30">
        <v>677</v>
      </c>
      <c r="S223" s="30">
        <v>677</v>
      </c>
      <c r="T223" s="30">
        <v>544</v>
      </c>
      <c r="U223" s="30">
        <v>687</v>
      </c>
      <c r="V223" s="30">
        <v>633</v>
      </c>
      <c r="W223" s="30">
        <v>597</v>
      </c>
      <c r="X223" s="30">
        <v>718</v>
      </c>
      <c r="Y223" s="28">
        <f t="shared" ref="Y223" si="197">SUM(M223:X223)</f>
        <v>7977</v>
      </c>
      <c r="Z223" s="65">
        <f t="shared" ref="Z223:Z255" si="198">ROUND(L223*Y223,0)</f>
        <v>19943</v>
      </c>
      <c r="AA223" s="66"/>
      <c r="AB223" s="166"/>
    </row>
    <row r="224" spans="1:28" ht="27" customHeight="1" x14ac:dyDescent="0.15">
      <c r="A224" s="203"/>
      <c r="B224" s="209"/>
      <c r="C224" s="228"/>
      <c r="D224" s="226">
        <v>16</v>
      </c>
      <c r="E224" s="52" t="s">
        <v>25</v>
      </c>
      <c r="F224" s="169"/>
      <c r="G224" s="44" t="s">
        <v>161</v>
      </c>
      <c r="H224" s="44" t="s">
        <v>106</v>
      </c>
      <c r="I224" s="46"/>
      <c r="J224" s="46"/>
      <c r="K224" s="39"/>
      <c r="L224" s="23">
        <v>1</v>
      </c>
      <c r="M224" s="10">
        <v>710</v>
      </c>
      <c r="N224" s="10">
        <v>694</v>
      </c>
      <c r="O224" s="10">
        <v>700</v>
      </c>
      <c r="P224" s="10">
        <v>713</v>
      </c>
      <c r="Q224" s="10">
        <v>627</v>
      </c>
      <c r="R224" s="10">
        <v>677</v>
      </c>
      <c r="S224" s="10">
        <v>677</v>
      </c>
      <c r="T224" s="10">
        <v>544</v>
      </c>
      <c r="U224" s="10">
        <v>687</v>
      </c>
      <c r="V224" s="10">
        <v>633</v>
      </c>
      <c r="W224" s="10">
        <v>597</v>
      </c>
      <c r="X224" s="10">
        <v>718</v>
      </c>
      <c r="Y224" s="124">
        <f t="shared" si="193"/>
        <v>7977</v>
      </c>
      <c r="Z224" s="20"/>
      <c r="AA224" s="67">
        <f t="shared" si="195"/>
        <v>7977</v>
      </c>
      <c r="AB224" s="166"/>
    </row>
    <row r="225" spans="1:28" ht="27" customHeight="1" x14ac:dyDescent="0.15">
      <c r="A225" s="203"/>
      <c r="B225" s="209"/>
      <c r="C225" s="228"/>
      <c r="D225" s="226">
        <v>17</v>
      </c>
      <c r="E225" s="52" t="s">
        <v>25</v>
      </c>
      <c r="F225" s="169"/>
      <c r="G225" s="42" t="s">
        <v>78</v>
      </c>
      <c r="H225" s="40" t="s">
        <v>105</v>
      </c>
      <c r="I225" s="41"/>
      <c r="J225" s="41"/>
      <c r="K225" s="40" t="s">
        <v>113</v>
      </c>
      <c r="L225" s="36">
        <v>1</v>
      </c>
      <c r="M225" s="30">
        <v>710</v>
      </c>
      <c r="N225" s="30">
        <v>694</v>
      </c>
      <c r="O225" s="30">
        <v>700</v>
      </c>
      <c r="P225" s="30">
        <v>713</v>
      </c>
      <c r="Q225" s="30">
        <v>627</v>
      </c>
      <c r="R225" s="30">
        <v>677</v>
      </c>
      <c r="S225" s="30">
        <v>677</v>
      </c>
      <c r="T225" s="30">
        <v>544</v>
      </c>
      <c r="U225" s="30">
        <v>687</v>
      </c>
      <c r="V225" s="30">
        <v>633</v>
      </c>
      <c r="W225" s="30">
        <v>597</v>
      </c>
      <c r="X225" s="30">
        <v>718</v>
      </c>
      <c r="Y225" s="28">
        <f>SUM(M225:X225)</f>
        <v>7977</v>
      </c>
      <c r="Z225" s="65">
        <f>ROUND(L225*Y225,0)</f>
        <v>7977</v>
      </c>
      <c r="AA225" s="66"/>
      <c r="AB225" s="166"/>
    </row>
    <row r="226" spans="1:28" ht="27" customHeight="1" x14ac:dyDescent="0.15">
      <c r="A226" s="203"/>
      <c r="B226" s="209"/>
      <c r="C226" s="228"/>
      <c r="D226" s="226">
        <v>18</v>
      </c>
      <c r="E226" s="52" t="s">
        <v>25</v>
      </c>
      <c r="F226" s="169"/>
      <c r="G226" s="44" t="s">
        <v>162</v>
      </c>
      <c r="H226" s="44" t="s">
        <v>106</v>
      </c>
      <c r="I226" s="44"/>
      <c r="J226" s="45"/>
      <c r="K226" s="44"/>
      <c r="L226" s="23">
        <v>1</v>
      </c>
      <c r="M226" s="10">
        <v>710</v>
      </c>
      <c r="N226" s="10">
        <v>694</v>
      </c>
      <c r="O226" s="10">
        <v>700</v>
      </c>
      <c r="P226" s="10">
        <v>713</v>
      </c>
      <c r="Q226" s="10">
        <v>627</v>
      </c>
      <c r="R226" s="10">
        <v>677</v>
      </c>
      <c r="S226" s="10">
        <v>677</v>
      </c>
      <c r="T226" s="10">
        <v>544</v>
      </c>
      <c r="U226" s="10">
        <v>687</v>
      </c>
      <c r="V226" s="10">
        <v>633</v>
      </c>
      <c r="W226" s="10">
        <v>597</v>
      </c>
      <c r="X226" s="10">
        <v>718</v>
      </c>
      <c r="Y226" s="124">
        <f t="shared" ref="Y226:Y234" si="199">SUM(M226:X226)</f>
        <v>7977</v>
      </c>
      <c r="Z226" s="20"/>
      <c r="AA226" s="67">
        <f t="shared" ref="AA226" si="200">ROUND(L226*Y226,0)</f>
        <v>7977</v>
      </c>
      <c r="AB226" s="166"/>
    </row>
    <row r="227" spans="1:28" ht="27" customHeight="1" x14ac:dyDescent="0.15">
      <c r="A227" s="203"/>
      <c r="B227" s="209"/>
      <c r="C227" s="228"/>
      <c r="D227" s="226">
        <v>19</v>
      </c>
      <c r="E227" s="52" t="s">
        <v>25</v>
      </c>
      <c r="F227" s="169"/>
      <c r="G227" s="42" t="s">
        <v>163</v>
      </c>
      <c r="H227" s="40" t="s">
        <v>105</v>
      </c>
      <c r="I227" s="41"/>
      <c r="J227" s="41"/>
      <c r="K227" s="40" t="s">
        <v>111</v>
      </c>
      <c r="L227" s="36">
        <v>1</v>
      </c>
      <c r="M227" s="30">
        <v>20</v>
      </c>
      <c r="N227" s="30">
        <v>20</v>
      </c>
      <c r="O227" s="30">
        <v>20</v>
      </c>
      <c r="P227" s="30">
        <v>20</v>
      </c>
      <c r="Q227" s="30">
        <v>20</v>
      </c>
      <c r="R227" s="30">
        <v>20</v>
      </c>
      <c r="S227" s="30">
        <v>20</v>
      </c>
      <c r="T227" s="30">
        <v>20</v>
      </c>
      <c r="U227" s="30">
        <v>20</v>
      </c>
      <c r="V227" s="30">
        <v>20</v>
      </c>
      <c r="W227" s="30">
        <v>20</v>
      </c>
      <c r="X227" s="30">
        <v>20</v>
      </c>
      <c r="Y227" s="28">
        <f t="shared" si="199"/>
        <v>240</v>
      </c>
      <c r="Z227" s="65">
        <f t="shared" si="198"/>
        <v>240</v>
      </c>
      <c r="AA227" s="66"/>
      <c r="AB227" s="166"/>
    </row>
    <row r="228" spans="1:28" ht="27" customHeight="1" x14ac:dyDescent="0.15">
      <c r="A228" s="203"/>
      <c r="B228" s="209"/>
      <c r="C228" s="228"/>
      <c r="D228" s="226">
        <v>20</v>
      </c>
      <c r="E228" s="52" t="s">
        <v>25</v>
      </c>
      <c r="F228" s="169"/>
      <c r="G228" s="44" t="s">
        <v>164</v>
      </c>
      <c r="H228" s="44" t="s">
        <v>106</v>
      </c>
      <c r="I228" s="44"/>
      <c r="J228" s="45"/>
      <c r="K228" s="44"/>
      <c r="L228" s="23">
        <v>2</v>
      </c>
      <c r="M228" s="10">
        <v>20</v>
      </c>
      <c r="N228" s="10">
        <v>20</v>
      </c>
      <c r="O228" s="10">
        <v>20</v>
      </c>
      <c r="P228" s="10">
        <v>20</v>
      </c>
      <c r="Q228" s="10">
        <v>20</v>
      </c>
      <c r="R228" s="10">
        <v>20</v>
      </c>
      <c r="S228" s="10">
        <v>20</v>
      </c>
      <c r="T228" s="10">
        <v>20</v>
      </c>
      <c r="U228" s="10">
        <v>20</v>
      </c>
      <c r="V228" s="10">
        <v>20</v>
      </c>
      <c r="W228" s="10">
        <v>20</v>
      </c>
      <c r="X228" s="10">
        <v>20</v>
      </c>
      <c r="Y228" s="124">
        <f t="shared" si="199"/>
        <v>240</v>
      </c>
      <c r="Z228" s="20"/>
      <c r="AA228" s="67">
        <f t="shared" ref="AA228" si="201">ROUND(L228*Y228,0)</f>
        <v>480</v>
      </c>
      <c r="AB228" s="166"/>
    </row>
    <row r="229" spans="1:28" ht="27" customHeight="1" x14ac:dyDescent="0.15">
      <c r="A229" s="203"/>
      <c r="B229" s="209"/>
      <c r="C229" s="228"/>
      <c r="D229" s="226">
        <v>21</v>
      </c>
      <c r="E229" s="52" t="s">
        <v>25</v>
      </c>
      <c r="F229" s="169"/>
      <c r="G229" s="73" t="s">
        <v>37</v>
      </c>
      <c r="H229" s="40" t="s">
        <v>105</v>
      </c>
      <c r="I229" s="41"/>
      <c r="J229" s="41"/>
      <c r="K229" s="40" t="s">
        <v>113</v>
      </c>
      <c r="L229" s="36">
        <v>8</v>
      </c>
      <c r="M229" s="30">
        <v>210</v>
      </c>
      <c r="N229" s="30">
        <v>210</v>
      </c>
      <c r="O229" s="30">
        <v>210</v>
      </c>
      <c r="P229" s="30">
        <v>210</v>
      </c>
      <c r="Q229" s="30">
        <v>210</v>
      </c>
      <c r="R229" s="30">
        <v>210</v>
      </c>
      <c r="S229" s="30">
        <v>210</v>
      </c>
      <c r="T229" s="30">
        <v>210</v>
      </c>
      <c r="U229" s="30">
        <v>210</v>
      </c>
      <c r="V229" s="30">
        <v>210</v>
      </c>
      <c r="W229" s="30">
        <v>210</v>
      </c>
      <c r="X229" s="30">
        <v>210</v>
      </c>
      <c r="Y229" s="28">
        <f t="shared" si="199"/>
        <v>2520</v>
      </c>
      <c r="Z229" s="65">
        <f t="shared" si="198"/>
        <v>20160</v>
      </c>
      <c r="AA229" s="66"/>
      <c r="AB229" s="166"/>
    </row>
    <row r="230" spans="1:28" ht="27" customHeight="1" x14ac:dyDescent="0.15">
      <c r="A230" s="203"/>
      <c r="B230" s="209"/>
      <c r="C230" s="228"/>
      <c r="D230" s="226">
        <v>22</v>
      </c>
      <c r="E230" s="52" t="s">
        <v>25</v>
      </c>
      <c r="F230" s="169"/>
      <c r="G230" s="42" t="s">
        <v>31</v>
      </c>
      <c r="H230" s="40" t="s">
        <v>105</v>
      </c>
      <c r="I230" s="41"/>
      <c r="J230" s="41"/>
      <c r="K230" s="40" t="s">
        <v>113</v>
      </c>
      <c r="L230" s="36">
        <v>10</v>
      </c>
      <c r="M230" s="30">
        <v>40</v>
      </c>
      <c r="N230" s="30">
        <v>40</v>
      </c>
      <c r="O230" s="30">
        <v>40</v>
      </c>
      <c r="P230" s="30">
        <v>40</v>
      </c>
      <c r="Q230" s="30">
        <v>40</v>
      </c>
      <c r="R230" s="30">
        <v>40</v>
      </c>
      <c r="S230" s="30">
        <v>40</v>
      </c>
      <c r="T230" s="30">
        <v>40</v>
      </c>
      <c r="U230" s="30">
        <v>40</v>
      </c>
      <c r="V230" s="30">
        <v>40</v>
      </c>
      <c r="W230" s="30">
        <v>40</v>
      </c>
      <c r="X230" s="30">
        <v>40</v>
      </c>
      <c r="Y230" s="28">
        <f t="shared" si="199"/>
        <v>480</v>
      </c>
      <c r="Z230" s="65">
        <f>ROUND(L230*Y230,0)</f>
        <v>4800</v>
      </c>
      <c r="AA230" s="66"/>
      <c r="AB230" s="167"/>
    </row>
    <row r="231" spans="1:28" ht="27" customHeight="1" x14ac:dyDescent="0.15">
      <c r="A231" s="203"/>
      <c r="B231" s="209"/>
      <c r="C231" s="228"/>
      <c r="D231" s="226">
        <v>23</v>
      </c>
      <c r="E231" s="52" t="s">
        <v>25</v>
      </c>
      <c r="F231" s="169"/>
      <c r="G231" s="50" t="s">
        <v>148</v>
      </c>
      <c r="H231" s="40" t="s">
        <v>105</v>
      </c>
      <c r="I231" s="41"/>
      <c r="J231" s="41"/>
      <c r="K231" s="40" t="s">
        <v>112</v>
      </c>
      <c r="L231" s="36">
        <v>20</v>
      </c>
      <c r="M231" s="30">
        <v>20</v>
      </c>
      <c r="N231" s="30">
        <v>20</v>
      </c>
      <c r="O231" s="30">
        <v>20</v>
      </c>
      <c r="P231" s="30">
        <v>20</v>
      </c>
      <c r="Q231" s="30">
        <v>20</v>
      </c>
      <c r="R231" s="30">
        <v>20</v>
      </c>
      <c r="S231" s="30">
        <v>20</v>
      </c>
      <c r="T231" s="30">
        <v>20</v>
      </c>
      <c r="U231" s="30">
        <v>20</v>
      </c>
      <c r="V231" s="30">
        <v>20</v>
      </c>
      <c r="W231" s="30">
        <v>20</v>
      </c>
      <c r="X231" s="30">
        <v>20</v>
      </c>
      <c r="Y231" s="28">
        <f t="shared" si="193"/>
        <v>240</v>
      </c>
      <c r="Z231" s="65">
        <f t="shared" si="198"/>
        <v>4800</v>
      </c>
      <c r="AA231" s="66"/>
      <c r="AB231" s="51"/>
    </row>
    <row r="232" spans="1:28" ht="27" customHeight="1" x14ac:dyDescent="0.15">
      <c r="A232" s="203"/>
      <c r="B232" s="209"/>
      <c r="C232" s="228"/>
      <c r="D232" s="226">
        <v>24</v>
      </c>
      <c r="E232" s="52" t="s">
        <v>25</v>
      </c>
      <c r="F232" s="169"/>
      <c r="G232" s="73" t="s">
        <v>29</v>
      </c>
      <c r="H232" s="40" t="s">
        <v>105</v>
      </c>
      <c r="I232" s="41"/>
      <c r="J232" s="41"/>
      <c r="K232" s="40" t="s">
        <v>112</v>
      </c>
      <c r="L232" s="36">
        <v>5</v>
      </c>
      <c r="M232" s="30">
        <v>160</v>
      </c>
      <c r="N232" s="30">
        <v>160</v>
      </c>
      <c r="O232" s="30">
        <v>160</v>
      </c>
      <c r="P232" s="30">
        <v>160</v>
      </c>
      <c r="Q232" s="30">
        <v>160</v>
      </c>
      <c r="R232" s="30">
        <v>160</v>
      </c>
      <c r="S232" s="30">
        <v>160</v>
      </c>
      <c r="T232" s="30">
        <v>160</v>
      </c>
      <c r="U232" s="30">
        <v>160</v>
      </c>
      <c r="V232" s="30">
        <v>160</v>
      </c>
      <c r="W232" s="30">
        <v>160</v>
      </c>
      <c r="X232" s="30">
        <v>160</v>
      </c>
      <c r="Y232" s="28">
        <f t="shared" si="199"/>
        <v>1920</v>
      </c>
      <c r="Z232" s="65">
        <f t="shared" si="198"/>
        <v>9600</v>
      </c>
      <c r="AA232" s="66"/>
      <c r="AB232" s="38"/>
    </row>
    <row r="233" spans="1:28" ht="27" customHeight="1" x14ac:dyDescent="0.15">
      <c r="A233" s="203"/>
      <c r="B233" s="209"/>
      <c r="C233" s="228"/>
      <c r="D233" s="226">
        <v>25</v>
      </c>
      <c r="E233" s="52" t="s">
        <v>25</v>
      </c>
      <c r="F233" s="169"/>
      <c r="G233" s="42" t="s">
        <v>93</v>
      </c>
      <c r="H233" s="40" t="s">
        <v>105</v>
      </c>
      <c r="I233" s="41"/>
      <c r="J233" s="41"/>
      <c r="K233" s="40" t="s">
        <v>112</v>
      </c>
      <c r="L233" s="36">
        <v>0.2</v>
      </c>
      <c r="M233" s="30">
        <v>2500</v>
      </c>
      <c r="N233" s="30">
        <v>2500</v>
      </c>
      <c r="O233" s="30">
        <v>2500</v>
      </c>
      <c r="P233" s="30">
        <v>2500</v>
      </c>
      <c r="Q233" s="30">
        <v>2500</v>
      </c>
      <c r="R233" s="30">
        <v>2500</v>
      </c>
      <c r="S233" s="30">
        <v>2500</v>
      </c>
      <c r="T233" s="30">
        <v>2500</v>
      </c>
      <c r="U233" s="30">
        <v>2500</v>
      </c>
      <c r="V233" s="30">
        <v>2500</v>
      </c>
      <c r="W233" s="30">
        <v>2500</v>
      </c>
      <c r="X233" s="30">
        <v>2500</v>
      </c>
      <c r="Y233" s="28">
        <f t="shared" si="199"/>
        <v>30000</v>
      </c>
      <c r="Z233" s="65">
        <f t="shared" si="198"/>
        <v>6000</v>
      </c>
      <c r="AA233" s="66"/>
      <c r="AB233" s="71"/>
    </row>
    <row r="234" spans="1:28" ht="27" customHeight="1" x14ac:dyDescent="0.15">
      <c r="A234" s="203"/>
      <c r="B234" s="209"/>
      <c r="C234" s="228"/>
      <c r="D234" s="226">
        <v>26</v>
      </c>
      <c r="E234" s="52" t="s">
        <v>25</v>
      </c>
      <c r="F234" s="169"/>
      <c r="G234" s="42" t="s">
        <v>133</v>
      </c>
      <c r="H234" s="40" t="s">
        <v>105</v>
      </c>
      <c r="I234" s="42"/>
      <c r="J234" s="43"/>
      <c r="K234" s="40" t="s">
        <v>112</v>
      </c>
      <c r="L234" s="36">
        <v>60</v>
      </c>
      <c r="M234" s="30">
        <v>4</v>
      </c>
      <c r="N234" s="30">
        <v>4</v>
      </c>
      <c r="O234" s="30">
        <v>4</v>
      </c>
      <c r="P234" s="30">
        <v>4</v>
      </c>
      <c r="Q234" s="30">
        <v>4</v>
      </c>
      <c r="R234" s="30">
        <v>4</v>
      </c>
      <c r="S234" s="30">
        <v>4</v>
      </c>
      <c r="T234" s="30">
        <v>4</v>
      </c>
      <c r="U234" s="30">
        <v>4</v>
      </c>
      <c r="V234" s="30">
        <v>4</v>
      </c>
      <c r="W234" s="30">
        <v>4</v>
      </c>
      <c r="X234" s="31">
        <v>4</v>
      </c>
      <c r="Y234" s="28">
        <f t="shared" si="199"/>
        <v>48</v>
      </c>
      <c r="Z234" s="65">
        <f t="shared" si="198"/>
        <v>2880</v>
      </c>
      <c r="AA234" s="66"/>
      <c r="AB234" s="71" t="s">
        <v>191</v>
      </c>
    </row>
    <row r="235" spans="1:28" ht="27" customHeight="1" x14ac:dyDescent="0.15">
      <c r="A235" s="203"/>
      <c r="B235" s="209"/>
      <c r="C235" s="229"/>
      <c r="D235" s="226">
        <v>27</v>
      </c>
      <c r="E235" s="52" t="s">
        <v>25</v>
      </c>
      <c r="F235" s="170"/>
      <c r="G235" s="50" t="s">
        <v>165</v>
      </c>
      <c r="H235" s="40" t="s">
        <v>105</v>
      </c>
      <c r="I235" s="41"/>
      <c r="J235" s="41"/>
      <c r="K235" s="40" t="s">
        <v>112</v>
      </c>
      <c r="L235" s="36">
        <v>60</v>
      </c>
      <c r="M235" s="30">
        <v>1</v>
      </c>
      <c r="N235" s="30">
        <v>1</v>
      </c>
      <c r="O235" s="30">
        <v>1</v>
      </c>
      <c r="P235" s="30">
        <v>1</v>
      </c>
      <c r="Q235" s="30">
        <v>1</v>
      </c>
      <c r="R235" s="30">
        <v>1</v>
      </c>
      <c r="S235" s="30">
        <v>1</v>
      </c>
      <c r="T235" s="30">
        <v>1</v>
      </c>
      <c r="U235" s="30">
        <v>1</v>
      </c>
      <c r="V235" s="30">
        <v>1</v>
      </c>
      <c r="W235" s="30">
        <v>1</v>
      </c>
      <c r="X235" s="30">
        <v>1</v>
      </c>
      <c r="Y235" s="28">
        <f t="shared" si="193"/>
        <v>12</v>
      </c>
      <c r="Z235" s="65">
        <f t="shared" si="198"/>
        <v>720</v>
      </c>
      <c r="AA235" s="66"/>
      <c r="AB235" s="27"/>
    </row>
    <row r="236" spans="1:28" ht="27" customHeight="1" x14ac:dyDescent="0.15">
      <c r="A236" s="203"/>
      <c r="B236" s="209"/>
      <c r="C236" s="230">
        <v>2</v>
      </c>
      <c r="D236" s="226">
        <v>1</v>
      </c>
      <c r="E236" s="52" t="s">
        <v>170</v>
      </c>
      <c r="F236" s="179" t="s">
        <v>171</v>
      </c>
      <c r="G236" s="50" t="s">
        <v>172</v>
      </c>
      <c r="H236" s="40" t="s">
        <v>105</v>
      </c>
      <c r="I236" s="41"/>
      <c r="J236" s="41"/>
      <c r="K236" s="40" t="s">
        <v>111</v>
      </c>
      <c r="L236" s="36">
        <v>1</v>
      </c>
      <c r="M236" s="30">
        <v>600</v>
      </c>
      <c r="N236" s="30">
        <v>559</v>
      </c>
      <c r="O236" s="30">
        <v>706</v>
      </c>
      <c r="P236" s="30">
        <v>665</v>
      </c>
      <c r="Q236" s="30">
        <v>676</v>
      </c>
      <c r="R236" s="30">
        <v>541</v>
      </c>
      <c r="S236" s="30">
        <v>671</v>
      </c>
      <c r="T236" s="30">
        <v>544</v>
      </c>
      <c r="U236" s="30">
        <v>764</v>
      </c>
      <c r="V236" s="30">
        <v>451</v>
      </c>
      <c r="W236" s="30">
        <v>500</v>
      </c>
      <c r="X236" s="30">
        <v>528</v>
      </c>
      <c r="Y236" s="28">
        <f t="shared" si="193"/>
        <v>7205</v>
      </c>
      <c r="Z236" s="65">
        <f t="shared" si="198"/>
        <v>7205</v>
      </c>
      <c r="AA236" s="66"/>
      <c r="AB236" s="27"/>
    </row>
    <row r="237" spans="1:28" ht="27" customHeight="1" x14ac:dyDescent="0.15">
      <c r="A237" s="203"/>
      <c r="B237" s="209"/>
      <c r="C237" s="223"/>
      <c r="D237" s="226">
        <v>2</v>
      </c>
      <c r="E237" s="52" t="s">
        <v>170</v>
      </c>
      <c r="F237" s="174"/>
      <c r="G237" s="50" t="s">
        <v>256</v>
      </c>
      <c r="H237" s="40" t="s">
        <v>105</v>
      </c>
      <c r="I237" s="41"/>
      <c r="J237" s="41"/>
      <c r="K237" s="40" t="s">
        <v>111</v>
      </c>
      <c r="L237" s="36">
        <v>1</v>
      </c>
      <c r="M237" s="30">
        <v>1799</v>
      </c>
      <c r="N237" s="30">
        <v>1676</v>
      </c>
      <c r="O237" s="30">
        <v>2118</v>
      </c>
      <c r="P237" s="30">
        <v>1995</v>
      </c>
      <c r="Q237" s="30">
        <v>2029</v>
      </c>
      <c r="R237" s="30">
        <v>1622</v>
      </c>
      <c r="S237" s="30">
        <v>2012</v>
      </c>
      <c r="T237" s="30">
        <v>1633</v>
      </c>
      <c r="U237" s="30">
        <v>2293</v>
      </c>
      <c r="V237" s="30">
        <v>1354</v>
      </c>
      <c r="W237" s="30">
        <v>1500</v>
      </c>
      <c r="X237" s="30">
        <v>1583</v>
      </c>
      <c r="Y237" s="28">
        <f t="shared" si="193"/>
        <v>21614</v>
      </c>
      <c r="Z237" s="65">
        <f t="shared" si="198"/>
        <v>21614</v>
      </c>
      <c r="AA237" s="66"/>
      <c r="AB237" s="27"/>
    </row>
    <row r="238" spans="1:28" ht="27" customHeight="1" x14ac:dyDescent="0.15">
      <c r="A238" s="203"/>
      <c r="B238" s="209"/>
      <c r="C238" s="223"/>
      <c r="D238" s="226">
        <v>3</v>
      </c>
      <c r="E238" s="52" t="s">
        <v>170</v>
      </c>
      <c r="F238" s="174"/>
      <c r="G238" s="44" t="s">
        <v>166</v>
      </c>
      <c r="H238" s="44" t="s">
        <v>106</v>
      </c>
      <c r="I238" s="44"/>
      <c r="J238" s="45"/>
      <c r="K238" s="44"/>
      <c r="L238" s="23">
        <v>1</v>
      </c>
      <c r="M238" s="10">
        <f>M237</f>
        <v>1799</v>
      </c>
      <c r="N238" s="10">
        <f t="shared" ref="N238:X238" si="202">N237</f>
        <v>1676</v>
      </c>
      <c r="O238" s="10">
        <f t="shared" si="202"/>
        <v>2118</v>
      </c>
      <c r="P238" s="10">
        <f t="shared" si="202"/>
        <v>1995</v>
      </c>
      <c r="Q238" s="10">
        <f t="shared" si="202"/>
        <v>2029</v>
      </c>
      <c r="R238" s="10">
        <f t="shared" si="202"/>
        <v>1622</v>
      </c>
      <c r="S238" s="10">
        <f t="shared" si="202"/>
        <v>2012</v>
      </c>
      <c r="T238" s="10">
        <f t="shared" si="202"/>
        <v>1633</v>
      </c>
      <c r="U238" s="10">
        <f t="shared" si="202"/>
        <v>2293</v>
      </c>
      <c r="V238" s="10">
        <f t="shared" si="202"/>
        <v>1354</v>
      </c>
      <c r="W238" s="10">
        <f t="shared" si="202"/>
        <v>1500</v>
      </c>
      <c r="X238" s="10">
        <f t="shared" si="202"/>
        <v>1583</v>
      </c>
      <c r="Y238" s="124">
        <f t="shared" si="193"/>
        <v>21614</v>
      </c>
      <c r="Z238" s="20"/>
      <c r="AA238" s="10">
        <f>ROUND(L238*Y238,0)</f>
        <v>21614</v>
      </c>
      <c r="AB238" s="15"/>
    </row>
    <row r="239" spans="1:28" ht="27" customHeight="1" x14ac:dyDescent="0.15">
      <c r="A239" s="203"/>
      <c r="B239" s="209"/>
      <c r="C239" s="223"/>
      <c r="D239" s="226">
        <v>4</v>
      </c>
      <c r="E239" s="52" t="s">
        <v>170</v>
      </c>
      <c r="F239" s="174"/>
      <c r="G239" s="50" t="s">
        <v>167</v>
      </c>
      <c r="H239" s="40" t="s">
        <v>105</v>
      </c>
      <c r="I239" s="41"/>
      <c r="J239" s="41"/>
      <c r="K239" s="40" t="s">
        <v>111</v>
      </c>
      <c r="L239" s="36">
        <v>5</v>
      </c>
      <c r="M239" s="30">
        <v>100</v>
      </c>
      <c r="N239" s="30">
        <v>100</v>
      </c>
      <c r="O239" s="30">
        <v>100</v>
      </c>
      <c r="P239" s="30">
        <v>100</v>
      </c>
      <c r="Q239" s="30">
        <v>100</v>
      </c>
      <c r="R239" s="30">
        <v>100</v>
      </c>
      <c r="S239" s="30">
        <v>100</v>
      </c>
      <c r="T239" s="30">
        <v>100</v>
      </c>
      <c r="U239" s="30">
        <v>100</v>
      </c>
      <c r="V239" s="30">
        <v>100</v>
      </c>
      <c r="W239" s="30">
        <v>100</v>
      </c>
      <c r="X239" s="30">
        <v>100</v>
      </c>
      <c r="Y239" s="28">
        <f t="shared" si="193"/>
        <v>1200</v>
      </c>
      <c r="Z239" s="65">
        <f t="shared" si="198"/>
        <v>6000</v>
      </c>
      <c r="AA239" s="66"/>
      <c r="AB239" s="27"/>
    </row>
    <row r="240" spans="1:28" ht="27" customHeight="1" x14ac:dyDescent="0.15">
      <c r="A240" s="203"/>
      <c r="B240" s="209"/>
      <c r="C240" s="223"/>
      <c r="D240" s="226">
        <v>5</v>
      </c>
      <c r="E240" s="52" t="s">
        <v>170</v>
      </c>
      <c r="F240" s="174"/>
      <c r="G240" s="50" t="s">
        <v>168</v>
      </c>
      <c r="H240" s="40" t="s">
        <v>105</v>
      </c>
      <c r="I240" s="41"/>
      <c r="J240" s="41"/>
      <c r="K240" s="40" t="s">
        <v>111</v>
      </c>
      <c r="L240" s="36">
        <v>0.5</v>
      </c>
      <c r="M240" s="30">
        <f>M236</f>
        <v>600</v>
      </c>
      <c r="N240" s="30">
        <f t="shared" ref="N240:X240" si="203">N236</f>
        <v>559</v>
      </c>
      <c r="O240" s="30">
        <f t="shared" si="203"/>
        <v>706</v>
      </c>
      <c r="P240" s="30">
        <f t="shared" si="203"/>
        <v>665</v>
      </c>
      <c r="Q240" s="30">
        <f t="shared" si="203"/>
        <v>676</v>
      </c>
      <c r="R240" s="30">
        <f t="shared" si="203"/>
        <v>541</v>
      </c>
      <c r="S240" s="30">
        <f t="shared" si="203"/>
        <v>671</v>
      </c>
      <c r="T240" s="30">
        <f t="shared" si="203"/>
        <v>544</v>
      </c>
      <c r="U240" s="30">
        <f t="shared" si="203"/>
        <v>764</v>
      </c>
      <c r="V240" s="30">
        <f t="shared" si="203"/>
        <v>451</v>
      </c>
      <c r="W240" s="30">
        <f t="shared" si="203"/>
        <v>500</v>
      </c>
      <c r="X240" s="30">
        <f t="shared" si="203"/>
        <v>528</v>
      </c>
      <c r="Y240" s="28">
        <f t="shared" si="193"/>
        <v>7205</v>
      </c>
      <c r="Z240" s="65">
        <f t="shared" si="198"/>
        <v>3603</v>
      </c>
      <c r="AA240" s="66"/>
      <c r="AB240" s="27"/>
    </row>
    <row r="241" spans="1:28" ht="27" customHeight="1" x14ac:dyDescent="0.15">
      <c r="A241" s="203"/>
      <c r="B241" s="209"/>
      <c r="C241" s="223"/>
      <c r="D241" s="226">
        <v>6</v>
      </c>
      <c r="E241" s="52" t="s">
        <v>170</v>
      </c>
      <c r="F241" s="174"/>
      <c r="G241" s="75" t="s">
        <v>173</v>
      </c>
      <c r="H241" s="40" t="s">
        <v>105</v>
      </c>
      <c r="I241" s="41"/>
      <c r="J241" s="41"/>
      <c r="K241" s="40" t="s">
        <v>111</v>
      </c>
      <c r="L241" s="36">
        <v>3</v>
      </c>
      <c r="M241" s="30">
        <f>M236</f>
        <v>600</v>
      </c>
      <c r="N241" s="30">
        <f t="shared" ref="N241:X241" si="204">N236</f>
        <v>559</v>
      </c>
      <c r="O241" s="30">
        <f t="shared" si="204"/>
        <v>706</v>
      </c>
      <c r="P241" s="30">
        <f t="shared" si="204"/>
        <v>665</v>
      </c>
      <c r="Q241" s="30">
        <f t="shared" si="204"/>
        <v>676</v>
      </c>
      <c r="R241" s="30">
        <f t="shared" si="204"/>
        <v>541</v>
      </c>
      <c r="S241" s="30">
        <f t="shared" si="204"/>
        <v>671</v>
      </c>
      <c r="T241" s="30">
        <f t="shared" si="204"/>
        <v>544</v>
      </c>
      <c r="U241" s="30">
        <f t="shared" si="204"/>
        <v>764</v>
      </c>
      <c r="V241" s="30">
        <f t="shared" si="204"/>
        <v>451</v>
      </c>
      <c r="W241" s="30">
        <f t="shared" si="204"/>
        <v>500</v>
      </c>
      <c r="X241" s="30">
        <f t="shared" si="204"/>
        <v>528</v>
      </c>
      <c r="Y241" s="28">
        <f t="shared" si="193"/>
        <v>7205</v>
      </c>
      <c r="Z241" s="65">
        <f t="shared" si="198"/>
        <v>21615</v>
      </c>
      <c r="AA241" s="66"/>
      <c r="AB241" s="27"/>
    </row>
    <row r="242" spans="1:28" ht="27" customHeight="1" x14ac:dyDescent="0.15">
      <c r="A242" s="204"/>
      <c r="B242" s="210"/>
      <c r="C242" s="224"/>
      <c r="D242" s="226">
        <v>7</v>
      </c>
      <c r="E242" s="52" t="s">
        <v>170</v>
      </c>
      <c r="F242" s="175"/>
      <c r="G242" s="50" t="s">
        <v>169</v>
      </c>
      <c r="H242" s="40" t="s">
        <v>105</v>
      </c>
      <c r="I242" s="41"/>
      <c r="J242" s="41"/>
      <c r="K242" s="40" t="s">
        <v>111</v>
      </c>
      <c r="L242" s="36">
        <v>20</v>
      </c>
      <c r="M242" s="30">
        <v>20</v>
      </c>
      <c r="N242" s="30">
        <v>20</v>
      </c>
      <c r="O242" s="30">
        <v>20</v>
      </c>
      <c r="P242" s="30">
        <v>20</v>
      </c>
      <c r="Q242" s="30">
        <v>20</v>
      </c>
      <c r="R242" s="30">
        <v>20</v>
      </c>
      <c r="S242" s="30">
        <v>20</v>
      </c>
      <c r="T242" s="30">
        <v>20</v>
      </c>
      <c r="U242" s="30">
        <v>20</v>
      </c>
      <c r="V242" s="30">
        <v>20</v>
      </c>
      <c r="W242" s="30">
        <v>20</v>
      </c>
      <c r="X242" s="30">
        <v>20</v>
      </c>
      <c r="Y242" s="28">
        <f t="shared" si="193"/>
        <v>240</v>
      </c>
      <c r="Z242" s="65">
        <f t="shared" si="198"/>
        <v>4800</v>
      </c>
      <c r="AA242" s="66"/>
      <c r="AB242" s="27"/>
    </row>
    <row r="243" spans="1:28" s="85" customFormat="1" ht="27" customHeight="1" x14ac:dyDescent="0.15">
      <c r="A243" s="98" t="s">
        <v>102</v>
      </c>
      <c r="B243" s="99" t="s">
        <v>270</v>
      </c>
      <c r="C243" s="230">
        <v>1</v>
      </c>
      <c r="D243" s="226">
        <v>1</v>
      </c>
      <c r="E243" s="52" t="s">
        <v>280</v>
      </c>
      <c r="F243" s="220" t="s">
        <v>270</v>
      </c>
      <c r="G243" s="50" t="s">
        <v>271</v>
      </c>
      <c r="H243" s="40" t="s">
        <v>105</v>
      </c>
      <c r="I243" s="41" t="s">
        <v>125</v>
      </c>
      <c r="J243" s="41" t="s">
        <v>125</v>
      </c>
      <c r="K243" s="40" t="s">
        <v>111</v>
      </c>
      <c r="L243" s="36">
        <v>5</v>
      </c>
      <c r="M243" s="30">
        <v>126</v>
      </c>
      <c r="N243" s="30">
        <v>131</v>
      </c>
      <c r="O243" s="30">
        <v>110</v>
      </c>
      <c r="P243" s="30">
        <v>109</v>
      </c>
      <c r="Q243" s="30">
        <v>85</v>
      </c>
      <c r="R243" s="30">
        <v>85</v>
      </c>
      <c r="S243" s="30">
        <v>91</v>
      </c>
      <c r="T243" s="30">
        <v>99</v>
      </c>
      <c r="U243" s="30">
        <v>101</v>
      </c>
      <c r="V243" s="30">
        <v>81</v>
      </c>
      <c r="W243" s="30">
        <v>77</v>
      </c>
      <c r="X243" s="31">
        <v>117</v>
      </c>
      <c r="Y243" s="28">
        <f t="shared" si="193"/>
        <v>1212</v>
      </c>
      <c r="Z243" s="65">
        <f t="shared" si="198"/>
        <v>6060</v>
      </c>
      <c r="AA243" s="66"/>
      <c r="AB243" s="27"/>
    </row>
    <row r="244" spans="1:28" s="85" customFormat="1" ht="27" customHeight="1" x14ac:dyDescent="0.15">
      <c r="A244" s="87"/>
      <c r="B244" s="88"/>
      <c r="C244" s="223"/>
      <c r="D244" s="226">
        <v>2</v>
      </c>
      <c r="E244" s="52" t="s">
        <v>280</v>
      </c>
      <c r="F244" s="198"/>
      <c r="G244" s="50" t="s">
        <v>272</v>
      </c>
      <c r="H244" s="40" t="s">
        <v>105</v>
      </c>
      <c r="I244" s="41" t="s">
        <v>125</v>
      </c>
      <c r="J244" s="41" t="s">
        <v>125</v>
      </c>
      <c r="K244" s="40" t="s">
        <v>111</v>
      </c>
      <c r="L244" s="36">
        <v>5</v>
      </c>
      <c r="M244" s="30">
        <v>159</v>
      </c>
      <c r="N244" s="30">
        <v>130</v>
      </c>
      <c r="O244" s="30">
        <v>105</v>
      </c>
      <c r="P244" s="30">
        <v>116</v>
      </c>
      <c r="Q244" s="30">
        <v>93</v>
      </c>
      <c r="R244" s="30">
        <v>91</v>
      </c>
      <c r="S244" s="30">
        <v>131</v>
      </c>
      <c r="T244" s="30">
        <v>83</v>
      </c>
      <c r="U244" s="30">
        <v>116</v>
      </c>
      <c r="V244" s="30">
        <v>112</v>
      </c>
      <c r="W244" s="30">
        <v>127</v>
      </c>
      <c r="X244" s="31">
        <v>182</v>
      </c>
      <c r="Y244" s="28">
        <f t="shared" si="193"/>
        <v>1445</v>
      </c>
      <c r="Z244" s="65">
        <f t="shared" si="198"/>
        <v>7225</v>
      </c>
      <c r="AA244" s="66"/>
      <c r="AB244" s="27"/>
    </row>
    <row r="245" spans="1:28" s="85" customFormat="1" ht="27" customHeight="1" x14ac:dyDescent="0.15">
      <c r="A245" s="87"/>
      <c r="B245" s="88"/>
      <c r="C245" s="223"/>
      <c r="D245" s="226">
        <v>3</v>
      </c>
      <c r="E245" s="52" t="s">
        <v>280</v>
      </c>
      <c r="F245" s="198"/>
      <c r="G245" s="50" t="s">
        <v>273</v>
      </c>
      <c r="H245" s="40" t="s">
        <v>105</v>
      </c>
      <c r="I245" s="41" t="s">
        <v>125</v>
      </c>
      <c r="J245" s="41" t="s">
        <v>125</v>
      </c>
      <c r="K245" s="40" t="s">
        <v>111</v>
      </c>
      <c r="L245" s="36">
        <v>5</v>
      </c>
      <c r="M245" s="30">
        <v>191</v>
      </c>
      <c r="N245" s="30">
        <v>173</v>
      </c>
      <c r="O245" s="30">
        <v>152</v>
      </c>
      <c r="P245" s="30">
        <v>168</v>
      </c>
      <c r="Q245" s="30">
        <v>121</v>
      </c>
      <c r="R245" s="30">
        <v>135</v>
      </c>
      <c r="S245" s="30">
        <v>161</v>
      </c>
      <c r="T245" s="30">
        <v>133</v>
      </c>
      <c r="U245" s="30">
        <v>154</v>
      </c>
      <c r="V245" s="30">
        <v>184</v>
      </c>
      <c r="W245" s="30">
        <v>167</v>
      </c>
      <c r="X245" s="31">
        <v>207</v>
      </c>
      <c r="Y245" s="28">
        <f t="shared" si="193"/>
        <v>1946</v>
      </c>
      <c r="Z245" s="65">
        <f t="shared" si="198"/>
        <v>9730</v>
      </c>
      <c r="AA245" s="66"/>
      <c r="AB245" s="27"/>
    </row>
    <row r="246" spans="1:28" s="85" customFormat="1" ht="27" customHeight="1" x14ac:dyDescent="0.15">
      <c r="A246" s="87"/>
      <c r="B246" s="88"/>
      <c r="C246" s="223"/>
      <c r="D246" s="226">
        <v>4</v>
      </c>
      <c r="E246" s="52" t="s">
        <v>280</v>
      </c>
      <c r="F246" s="198"/>
      <c r="G246" s="50" t="s">
        <v>274</v>
      </c>
      <c r="H246" s="40" t="s">
        <v>105</v>
      </c>
      <c r="I246" s="41" t="s">
        <v>125</v>
      </c>
      <c r="J246" s="41" t="s">
        <v>125</v>
      </c>
      <c r="K246" s="40" t="s">
        <v>111</v>
      </c>
      <c r="L246" s="36">
        <v>1</v>
      </c>
      <c r="M246" s="30">
        <v>30</v>
      </c>
      <c r="N246" s="30">
        <v>38</v>
      </c>
      <c r="O246" s="30">
        <v>32</v>
      </c>
      <c r="P246" s="30">
        <v>40</v>
      </c>
      <c r="Q246" s="30">
        <v>39</v>
      </c>
      <c r="R246" s="30">
        <v>45</v>
      </c>
      <c r="S246" s="30">
        <v>55</v>
      </c>
      <c r="T246" s="30">
        <v>44</v>
      </c>
      <c r="U246" s="30">
        <v>60</v>
      </c>
      <c r="V246" s="30">
        <v>54</v>
      </c>
      <c r="W246" s="30">
        <v>32</v>
      </c>
      <c r="X246" s="31">
        <v>42</v>
      </c>
      <c r="Y246" s="28">
        <f t="shared" si="193"/>
        <v>511</v>
      </c>
      <c r="Z246" s="65">
        <f t="shared" si="198"/>
        <v>511</v>
      </c>
      <c r="AA246" s="66"/>
      <c r="AB246" s="27"/>
    </row>
    <row r="247" spans="1:28" s="85" customFormat="1" ht="27" customHeight="1" x14ac:dyDescent="0.15">
      <c r="A247" s="87"/>
      <c r="B247" s="88"/>
      <c r="C247" s="223"/>
      <c r="D247" s="226">
        <v>5</v>
      </c>
      <c r="E247" s="52" t="s">
        <v>280</v>
      </c>
      <c r="F247" s="198"/>
      <c r="G247" s="50" t="s">
        <v>275</v>
      </c>
      <c r="H247" s="40" t="s">
        <v>105</v>
      </c>
      <c r="I247" s="41" t="s">
        <v>125</v>
      </c>
      <c r="J247" s="41" t="s">
        <v>125</v>
      </c>
      <c r="K247" s="40" t="s">
        <v>111</v>
      </c>
      <c r="L247" s="36">
        <v>5</v>
      </c>
      <c r="M247" s="30">
        <v>80</v>
      </c>
      <c r="N247" s="30">
        <v>61</v>
      </c>
      <c r="O247" s="30">
        <v>49</v>
      </c>
      <c r="P247" s="30">
        <v>88</v>
      </c>
      <c r="Q247" s="30">
        <v>68</v>
      </c>
      <c r="R247" s="30">
        <v>50</v>
      </c>
      <c r="S247" s="30">
        <v>61</v>
      </c>
      <c r="T247" s="30">
        <v>42</v>
      </c>
      <c r="U247" s="30">
        <v>75</v>
      </c>
      <c r="V247" s="30">
        <v>42</v>
      </c>
      <c r="W247" s="30">
        <v>79</v>
      </c>
      <c r="X247" s="31">
        <v>71</v>
      </c>
      <c r="Y247" s="28">
        <f t="shared" si="193"/>
        <v>766</v>
      </c>
      <c r="Z247" s="65">
        <f t="shared" si="198"/>
        <v>3830</v>
      </c>
      <c r="AA247" s="66"/>
      <c r="AB247" s="27"/>
    </row>
    <row r="248" spans="1:28" s="85" customFormat="1" ht="27" customHeight="1" x14ac:dyDescent="0.15">
      <c r="A248" s="87"/>
      <c r="B248" s="88"/>
      <c r="C248" s="223"/>
      <c r="D248" s="226">
        <v>6</v>
      </c>
      <c r="E248" s="52" t="s">
        <v>280</v>
      </c>
      <c r="F248" s="198"/>
      <c r="G248" s="50" t="s">
        <v>276</v>
      </c>
      <c r="H248" s="40" t="s">
        <v>105</v>
      </c>
      <c r="I248" s="41" t="s">
        <v>125</v>
      </c>
      <c r="J248" s="41" t="s">
        <v>125</v>
      </c>
      <c r="K248" s="40" t="s">
        <v>111</v>
      </c>
      <c r="L248" s="36">
        <v>5</v>
      </c>
      <c r="M248" s="30">
        <v>120</v>
      </c>
      <c r="N248" s="30">
        <v>140</v>
      </c>
      <c r="O248" s="30">
        <v>83</v>
      </c>
      <c r="P248" s="30">
        <v>103</v>
      </c>
      <c r="Q248" s="30">
        <v>100</v>
      </c>
      <c r="R248" s="30">
        <v>120</v>
      </c>
      <c r="S248" s="30">
        <v>133</v>
      </c>
      <c r="T248" s="30">
        <v>105</v>
      </c>
      <c r="U248" s="30">
        <v>143</v>
      </c>
      <c r="V248" s="30">
        <v>135</v>
      </c>
      <c r="W248" s="30">
        <v>126</v>
      </c>
      <c r="X248" s="31">
        <v>131</v>
      </c>
      <c r="Y248" s="28">
        <f t="shared" si="193"/>
        <v>1439</v>
      </c>
      <c r="Z248" s="65">
        <f t="shared" si="198"/>
        <v>7195</v>
      </c>
      <c r="AA248" s="66"/>
      <c r="AB248" s="27"/>
    </row>
    <row r="249" spans="1:28" s="85" customFormat="1" ht="27" customHeight="1" x14ac:dyDescent="0.15">
      <c r="A249" s="87"/>
      <c r="B249" s="88"/>
      <c r="C249" s="223"/>
      <c r="D249" s="226">
        <v>7</v>
      </c>
      <c r="E249" s="52" t="s">
        <v>280</v>
      </c>
      <c r="F249" s="198"/>
      <c r="G249" s="50" t="s">
        <v>277</v>
      </c>
      <c r="H249" s="40" t="s">
        <v>105</v>
      </c>
      <c r="I249" s="41" t="s">
        <v>125</v>
      </c>
      <c r="J249" s="41" t="s">
        <v>125</v>
      </c>
      <c r="K249" s="40" t="s">
        <v>111</v>
      </c>
      <c r="L249" s="36">
        <v>3</v>
      </c>
      <c r="M249" s="30">
        <v>71</v>
      </c>
      <c r="N249" s="30">
        <v>72</v>
      </c>
      <c r="O249" s="30">
        <v>68</v>
      </c>
      <c r="P249" s="30">
        <v>81</v>
      </c>
      <c r="Q249" s="30">
        <v>74</v>
      </c>
      <c r="R249" s="30">
        <v>55</v>
      </c>
      <c r="S249" s="30">
        <v>65</v>
      </c>
      <c r="T249" s="30">
        <v>54</v>
      </c>
      <c r="U249" s="30">
        <v>64</v>
      </c>
      <c r="V249" s="30">
        <v>62</v>
      </c>
      <c r="W249" s="30">
        <v>56</v>
      </c>
      <c r="X249" s="31">
        <v>70</v>
      </c>
      <c r="Y249" s="28">
        <f t="shared" si="193"/>
        <v>792</v>
      </c>
      <c r="Z249" s="65">
        <f t="shared" si="198"/>
        <v>2376</v>
      </c>
      <c r="AA249" s="66"/>
      <c r="AB249" s="27"/>
    </row>
    <row r="250" spans="1:28" s="85" customFormat="1" ht="27" customHeight="1" x14ac:dyDescent="0.15">
      <c r="A250" s="87"/>
      <c r="B250" s="88"/>
      <c r="C250" s="224"/>
      <c r="D250" s="226">
        <v>8</v>
      </c>
      <c r="E250" s="52" t="s">
        <v>280</v>
      </c>
      <c r="F250" s="199"/>
      <c r="G250" s="50" t="s">
        <v>278</v>
      </c>
      <c r="H250" s="40" t="s">
        <v>105</v>
      </c>
      <c r="I250" s="41" t="s">
        <v>125</v>
      </c>
      <c r="J250" s="41" t="s">
        <v>125</v>
      </c>
      <c r="K250" s="40" t="s">
        <v>111</v>
      </c>
      <c r="L250" s="36">
        <v>5</v>
      </c>
      <c r="M250" s="30">
        <v>60</v>
      </c>
      <c r="N250" s="30">
        <v>39</v>
      </c>
      <c r="O250" s="30">
        <v>55</v>
      </c>
      <c r="P250" s="30">
        <v>76</v>
      </c>
      <c r="Q250" s="30">
        <v>61</v>
      </c>
      <c r="R250" s="30">
        <v>35</v>
      </c>
      <c r="S250" s="30">
        <v>45</v>
      </c>
      <c r="T250" s="30">
        <v>31</v>
      </c>
      <c r="U250" s="30">
        <v>30</v>
      </c>
      <c r="V250" s="30">
        <v>28</v>
      </c>
      <c r="W250" s="30">
        <v>41</v>
      </c>
      <c r="X250" s="31">
        <v>40</v>
      </c>
      <c r="Y250" s="28">
        <f t="shared" si="193"/>
        <v>541</v>
      </c>
      <c r="Z250" s="65">
        <f t="shared" si="198"/>
        <v>2705</v>
      </c>
      <c r="AA250" s="66"/>
      <c r="AB250" s="27"/>
    </row>
    <row r="251" spans="1:28" s="85" customFormat="1" ht="27" customHeight="1" x14ac:dyDescent="0.15">
      <c r="A251" s="202" t="s">
        <v>282</v>
      </c>
      <c r="B251" s="205" t="s">
        <v>142</v>
      </c>
      <c r="C251" s="233">
        <v>1</v>
      </c>
      <c r="D251" s="226">
        <v>1</v>
      </c>
      <c r="E251" s="52" t="s">
        <v>15</v>
      </c>
      <c r="F251" s="177" t="s">
        <v>94</v>
      </c>
      <c r="G251" s="42" t="s">
        <v>81</v>
      </c>
      <c r="H251" s="42" t="s">
        <v>105</v>
      </c>
      <c r="I251" s="43" t="s">
        <v>125</v>
      </c>
      <c r="J251" s="43" t="s">
        <v>125</v>
      </c>
      <c r="K251" s="42" t="s">
        <v>111</v>
      </c>
      <c r="L251" s="24">
        <v>0.5</v>
      </c>
      <c r="M251" s="101">
        <v>4</v>
      </c>
      <c r="N251" s="101">
        <v>4</v>
      </c>
      <c r="O251" s="101">
        <v>24</v>
      </c>
      <c r="P251" s="101">
        <v>6</v>
      </c>
      <c r="Q251" s="101">
        <v>3</v>
      </c>
      <c r="R251" s="101">
        <v>11</v>
      </c>
      <c r="S251" s="101">
        <v>37</v>
      </c>
      <c r="T251" s="101">
        <v>24</v>
      </c>
      <c r="U251" s="101">
        <v>20</v>
      </c>
      <c r="V251" s="101">
        <v>17</v>
      </c>
      <c r="W251" s="101">
        <v>7</v>
      </c>
      <c r="X251" s="102">
        <v>10</v>
      </c>
      <c r="Y251" s="103">
        <f>SUM(M251:X251)</f>
        <v>167</v>
      </c>
      <c r="Z251" s="159">
        <f t="shared" si="198"/>
        <v>84</v>
      </c>
      <c r="AA251" s="30"/>
      <c r="AB251" s="27"/>
    </row>
    <row r="252" spans="1:28" s="85" customFormat="1" ht="27" customHeight="1" x14ac:dyDescent="0.15">
      <c r="A252" s="203"/>
      <c r="B252" s="206"/>
      <c r="C252" s="233"/>
      <c r="D252" s="226">
        <v>2</v>
      </c>
      <c r="E252" s="52" t="s">
        <v>15</v>
      </c>
      <c r="F252" s="177"/>
      <c r="G252" s="42" t="s">
        <v>16</v>
      </c>
      <c r="H252" s="42" t="s">
        <v>105</v>
      </c>
      <c r="I252" s="43" t="s">
        <v>125</v>
      </c>
      <c r="J252" s="43" t="s">
        <v>125</v>
      </c>
      <c r="K252" s="42" t="s">
        <v>111</v>
      </c>
      <c r="L252" s="24">
        <v>1</v>
      </c>
      <c r="M252" s="101">
        <f>M251</f>
        <v>4</v>
      </c>
      <c r="N252" s="101">
        <f t="shared" ref="N252:X252" si="205">N251</f>
        <v>4</v>
      </c>
      <c r="O252" s="101">
        <f t="shared" si="205"/>
        <v>24</v>
      </c>
      <c r="P252" s="101">
        <f t="shared" si="205"/>
        <v>6</v>
      </c>
      <c r="Q252" s="101">
        <f t="shared" si="205"/>
        <v>3</v>
      </c>
      <c r="R252" s="101">
        <f t="shared" si="205"/>
        <v>11</v>
      </c>
      <c r="S252" s="101">
        <f t="shared" si="205"/>
        <v>37</v>
      </c>
      <c r="T252" s="101">
        <f t="shared" si="205"/>
        <v>24</v>
      </c>
      <c r="U252" s="101">
        <f t="shared" si="205"/>
        <v>20</v>
      </c>
      <c r="V252" s="101">
        <f t="shared" si="205"/>
        <v>17</v>
      </c>
      <c r="W252" s="101">
        <f t="shared" si="205"/>
        <v>7</v>
      </c>
      <c r="X252" s="101">
        <f t="shared" si="205"/>
        <v>10</v>
      </c>
      <c r="Y252" s="103">
        <f>SUM(M252:X252)</f>
        <v>167</v>
      </c>
      <c r="Z252" s="159">
        <f t="shared" ref="Z252" si="206">ROUND(L252*Y252,0)</f>
        <v>167</v>
      </c>
      <c r="AA252" s="30"/>
      <c r="AB252" s="27"/>
    </row>
    <row r="253" spans="1:28" s="85" customFormat="1" ht="27" customHeight="1" x14ac:dyDescent="0.15">
      <c r="A253" s="203"/>
      <c r="B253" s="206"/>
      <c r="C253" s="233"/>
      <c r="D253" s="226">
        <v>3</v>
      </c>
      <c r="E253" s="52" t="s">
        <v>15</v>
      </c>
      <c r="F253" s="177"/>
      <c r="G253" s="42" t="s">
        <v>95</v>
      </c>
      <c r="H253" s="40" t="s">
        <v>105</v>
      </c>
      <c r="I253" s="43" t="s">
        <v>125</v>
      </c>
      <c r="J253" s="43" t="s">
        <v>125</v>
      </c>
      <c r="K253" s="40" t="s">
        <v>111</v>
      </c>
      <c r="L253" s="36">
        <v>0.5</v>
      </c>
      <c r="M253" s="101">
        <f>M251</f>
        <v>4</v>
      </c>
      <c r="N253" s="101">
        <f t="shared" ref="N253:X253" si="207">N251</f>
        <v>4</v>
      </c>
      <c r="O253" s="101">
        <f t="shared" si="207"/>
        <v>24</v>
      </c>
      <c r="P253" s="101">
        <f t="shared" si="207"/>
        <v>6</v>
      </c>
      <c r="Q253" s="101">
        <f t="shared" si="207"/>
        <v>3</v>
      </c>
      <c r="R253" s="101">
        <f t="shared" si="207"/>
        <v>11</v>
      </c>
      <c r="S253" s="101">
        <f t="shared" si="207"/>
        <v>37</v>
      </c>
      <c r="T253" s="101">
        <f t="shared" si="207"/>
        <v>24</v>
      </c>
      <c r="U253" s="101">
        <f t="shared" si="207"/>
        <v>20</v>
      </c>
      <c r="V253" s="101">
        <f t="shared" si="207"/>
        <v>17</v>
      </c>
      <c r="W253" s="101">
        <f t="shared" si="207"/>
        <v>7</v>
      </c>
      <c r="X253" s="102">
        <f t="shared" si="207"/>
        <v>10</v>
      </c>
      <c r="Y253" s="103">
        <f t="shared" ref="Y253:Y264" si="208">SUM(M253:X253)</f>
        <v>167</v>
      </c>
      <c r="Z253" s="159">
        <f t="shared" si="198"/>
        <v>84</v>
      </c>
      <c r="AA253" s="30"/>
      <c r="AB253" s="37"/>
    </row>
    <row r="254" spans="1:28" s="85" customFormat="1" ht="27" customHeight="1" x14ac:dyDescent="0.15">
      <c r="A254" s="203"/>
      <c r="B254" s="206"/>
      <c r="C254" s="233"/>
      <c r="D254" s="226">
        <v>4</v>
      </c>
      <c r="E254" s="52" t="s">
        <v>15</v>
      </c>
      <c r="F254" s="177"/>
      <c r="G254" s="42" t="s">
        <v>18</v>
      </c>
      <c r="H254" s="40" t="s">
        <v>105</v>
      </c>
      <c r="I254" s="43" t="s">
        <v>125</v>
      </c>
      <c r="J254" s="43" t="s">
        <v>125</v>
      </c>
      <c r="K254" s="40" t="s">
        <v>111</v>
      </c>
      <c r="L254" s="36">
        <v>1</v>
      </c>
      <c r="M254" s="101">
        <v>4</v>
      </c>
      <c r="N254" s="101">
        <v>4</v>
      </c>
      <c r="O254" s="101">
        <v>40</v>
      </c>
      <c r="P254" s="101">
        <v>6</v>
      </c>
      <c r="Q254" s="101">
        <v>3</v>
      </c>
      <c r="R254" s="101">
        <v>20</v>
      </c>
      <c r="S254" s="101">
        <v>46</v>
      </c>
      <c r="T254" s="101">
        <v>30</v>
      </c>
      <c r="U254" s="101">
        <v>25</v>
      </c>
      <c r="V254" s="101">
        <v>29</v>
      </c>
      <c r="W254" s="101">
        <v>13</v>
      </c>
      <c r="X254" s="102">
        <v>18</v>
      </c>
      <c r="Y254" s="103">
        <f t="shared" ref="Y254" si="209">SUM(M254:X254)</f>
        <v>238</v>
      </c>
      <c r="Z254" s="159">
        <f t="shared" ref="Z254" si="210">ROUND(L254*Y254,0)</f>
        <v>238</v>
      </c>
      <c r="AA254" s="30"/>
      <c r="AB254" s="37"/>
    </row>
    <row r="255" spans="1:28" s="85" customFormat="1" ht="27" customHeight="1" x14ac:dyDescent="0.15">
      <c r="A255" s="203"/>
      <c r="B255" s="206"/>
      <c r="C255" s="233"/>
      <c r="D255" s="226">
        <v>5</v>
      </c>
      <c r="E255" s="52" t="s">
        <v>15</v>
      </c>
      <c r="F255" s="177"/>
      <c r="G255" s="42" t="s">
        <v>239</v>
      </c>
      <c r="H255" s="40" t="s">
        <v>105</v>
      </c>
      <c r="I255" s="43" t="s">
        <v>125</v>
      </c>
      <c r="J255" s="43" t="s">
        <v>125</v>
      </c>
      <c r="K255" s="40" t="s">
        <v>111</v>
      </c>
      <c r="L255" s="36">
        <v>1</v>
      </c>
      <c r="M255" s="101">
        <f>M254</f>
        <v>4</v>
      </c>
      <c r="N255" s="101">
        <f t="shared" ref="N255:X255" si="211">N254</f>
        <v>4</v>
      </c>
      <c r="O255" s="101">
        <f t="shared" si="211"/>
        <v>40</v>
      </c>
      <c r="P255" s="101">
        <f t="shared" si="211"/>
        <v>6</v>
      </c>
      <c r="Q255" s="101">
        <f t="shared" si="211"/>
        <v>3</v>
      </c>
      <c r="R255" s="101">
        <f t="shared" si="211"/>
        <v>20</v>
      </c>
      <c r="S255" s="101">
        <f t="shared" si="211"/>
        <v>46</v>
      </c>
      <c r="T255" s="101">
        <f t="shared" si="211"/>
        <v>30</v>
      </c>
      <c r="U255" s="101">
        <f t="shared" si="211"/>
        <v>25</v>
      </c>
      <c r="V255" s="101">
        <f t="shared" si="211"/>
        <v>29</v>
      </c>
      <c r="W255" s="101">
        <f t="shared" si="211"/>
        <v>13</v>
      </c>
      <c r="X255" s="101">
        <f t="shared" si="211"/>
        <v>18</v>
      </c>
      <c r="Y255" s="103">
        <f t="shared" si="208"/>
        <v>238</v>
      </c>
      <c r="Z255" s="159">
        <f t="shared" si="198"/>
        <v>238</v>
      </c>
      <c r="AA255" s="30"/>
      <c r="AB255" s="37"/>
    </row>
    <row r="256" spans="1:28" s="85" customFormat="1" ht="27" customHeight="1" x14ac:dyDescent="0.15">
      <c r="A256" s="203"/>
      <c r="B256" s="206"/>
      <c r="C256" s="233"/>
      <c r="D256" s="226">
        <v>6</v>
      </c>
      <c r="E256" s="52" t="s">
        <v>15</v>
      </c>
      <c r="F256" s="177"/>
      <c r="G256" s="44" t="s">
        <v>96</v>
      </c>
      <c r="H256" s="44" t="s">
        <v>106</v>
      </c>
      <c r="I256" s="44"/>
      <c r="J256" s="45"/>
      <c r="K256" s="44"/>
      <c r="L256" s="23">
        <v>1</v>
      </c>
      <c r="M256" s="140">
        <f>M255</f>
        <v>4</v>
      </c>
      <c r="N256" s="140">
        <f t="shared" ref="N256:X256" si="212">N255</f>
        <v>4</v>
      </c>
      <c r="O256" s="140">
        <f t="shared" si="212"/>
        <v>40</v>
      </c>
      <c r="P256" s="140">
        <f t="shared" si="212"/>
        <v>6</v>
      </c>
      <c r="Q256" s="140">
        <f t="shared" si="212"/>
        <v>3</v>
      </c>
      <c r="R256" s="140">
        <f t="shared" si="212"/>
        <v>20</v>
      </c>
      <c r="S256" s="140">
        <f t="shared" si="212"/>
        <v>46</v>
      </c>
      <c r="T256" s="140">
        <f t="shared" si="212"/>
        <v>30</v>
      </c>
      <c r="U256" s="140">
        <f t="shared" si="212"/>
        <v>25</v>
      </c>
      <c r="V256" s="140">
        <f t="shared" si="212"/>
        <v>29</v>
      </c>
      <c r="W256" s="140">
        <f t="shared" si="212"/>
        <v>13</v>
      </c>
      <c r="X256" s="141">
        <f t="shared" si="212"/>
        <v>18</v>
      </c>
      <c r="Y256" s="142">
        <f t="shared" si="208"/>
        <v>238</v>
      </c>
      <c r="Z256" s="20"/>
      <c r="AA256" s="10">
        <f>ROUND(L256*Y256,0)</f>
        <v>238</v>
      </c>
      <c r="AB256" s="160"/>
    </row>
    <row r="257" spans="1:28" s="85" customFormat="1" ht="27" customHeight="1" x14ac:dyDescent="0.15">
      <c r="A257" s="203"/>
      <c r="B257" s="206"/>
      <c r="C257" s="233"/>
      <c r="D257" s="226">
        <v>7</v>
      </c>
      <c r="E257" s="52" t="s">
        <v>15</v>
      </c>
      <c r="F257" s="177"/>
      <c r="G257" s="73" t="s">
        <v>247</v>
      </c>
      <c r="H257" s="40" t="s">
        <v>105</v>
      </c>
      <c r="I257" s="43" t="s">
        <v>125</v>
      </c>
      <c r="J257" s="43" t="s">
        <v>125</v>
      </c>
      <c r="K257" s="40" t="s">
        <v>111</v>
      </c>
      <c r="L257" s="36">
        <v>1</v>
      </c>
      <c r="M257" s="101">
        <f t="shared" ref="M257:X257" si="213">M251</f>
        <v>4</v>
      </c>
      <c r="N257" s="101">
        <f t="shared" si="213"/>
        <v>4</v>
      </c>
      <c r="O257" s="101">
        <f t="shared" si="213"/>
        <v>24</v>
      </c>
      <c r="P257" s="101">
        <f t="shared" si="213"/>
        <v>6</v>
      </c>
      <c r="Q257" s="101">
        <f t="shared" si="213"/>
        <v>3</v>
      </c>
      <c r="R257" s="101">
        <f t="shared" si="213"/>
        <v>11</v>
      </c>
      <c r="S257" s="101">
        <f t="shared" si="213"/>
        <v>37</v>
      </c>
      <c r="T257" s="101">
        <f t="shared" si="213"/>
        <v>24</v>
      </c>
      <c r="U257" s="101">
        <f t="shared" si="213"/>
        <v>20</v>
      </c>
      <c r="V257" s="101">
        <f t="shared" si="213"/>
        <v>17</v>
      </c>
      <c r="W257" s="101">
        <f t="shared" si="213"/>
        <v>7</v>
      </c>
      <c r="X257" s="102">
        <f t="shared" si="213"/>
        <v>10</v>
      </c>
      <c r="Y257" s="103">
        <f t="shared" si="208"/>
        <v>167</v>
      </c>
      <c r="Z257" s="159">
        <f t="shared" ref="Z257" si="214">ROUND(L257*Y257,0)</f>
        <v>167</v>
      </c>
      <c r="AA257" s="30"/>
      <c r="AB257" s="161" t="s">
        <v>157</v>
      </c>
    </row>
    <row r="258" spans="1:28" s="85" customFormat="1" ht="27" customHeight="1" x14ac:dyDescent="0.15">
      <c r="A258" s="203"/>
      <c r="B258" s="206"/>
      <c r="C258" s="225">
        <v>2</v>
      </c>
      <c r="D258" s="226">
        <v>1</v>
      </c>
      <c r="E258" s="52" t="s">
        <v>15</v>
      </c>
      <c r="F258" s="168" t="s">
        <v>279</v>
      </c>
      <c r="G258" s="42" t="s">
        <v>81</v>
      </c>
      <c r="H258" s="42" t="s">
        <v>105</v>
      </c>
      <c r="I258" s="43" t="s">
        <v>125</v>
      </c>
      <c r="J258" s="43" t="s">
        <v>125</v>
      </c>
      <c r="K258" s="42" t="s">
        <v>111</v>
      </c>
      <c r="L258" s="24">
        <v>0.5</v>
      </c>
      <c r="M258" s="101">
        <v>3</v>
      </c>
      <c r="N258" s="101">
        <v>0</v>
      </c>
      <c r="O258" s="101">
        <v>0</v>
      </c>
      <c r="P258" s="101">
        <v>0</v>
      </c>
      <c r="Q258" s="101">
        <v>0</v>
      </c>
      <c r="R258" s="101">
        <v>0</v>
      </c>
      <c r="S258" s="101">
        <v>0</v>
      </c>
      <c r="T258" s="101">
        <v>0</v>
      </c>
      <c r="U258" s="101">
        <v>0</v>
      </c>
      <c r="V258" s="101">
        <v>0</v>
      </c>
      <c r="W258" s="101">
        <v>0</v>
      </c>
      <c r="X258" s="101">
        <v>0</v>
      </c>
      <c r="Y258" s="103">
        <f t="shared" si="208"/>
        <v>3</v>
      </c>
      <c r="Z258" s="159">
        <f t="shared" ref="Z258:Z262" si="215">ROUND(L258*Y258,0)</f>
        <v>2</v>
      </c>
      <c r="AA258" s="30"/>
      <c r="AB258" s="27"/>
    </row>
    <row r="259" spans="1:28" s="85" customFormat="1" ht="27" customHeight="1" x14ac:dyDescent="0.15">
      <c r="A259" s="203"/>
      <c r="B259" s="206"/>
      <c r="C259" s="228"/>
      <c r="D259" s="226">
        <v>2</v>
      </c>
      <c r="E259" s="52" t="s">
        <v>15</v>
      </c>
      <c r="F259" s="169"/>
      <c r="G259" s="42" t="s">
        <v>16</v>
      </c>
      <c r="H259" s="42" t="s">
        <v>105</v>
      </c>
      <c r="I259" s="43" t="s">
        <v>125</v>
      </c>
      <c r="J259" s="43" t="s">
        <v>125</v>
      </c>
      <c r="K259" s="42" t="s">
        <v>111</v>
      </c>
      <c r="L259" s="24">
        <v>1</v>
      </c>
      <c r="M259" s="101">
        <v>0</v>
      </c>
      <c r="N259" s="101">
        <v>0</v>
      </c>
      <c r="O259" s="101">
        <v>0</v>
      </c>
      <c r="P259" s="101">
        <v>0</v>
      </c>
      <c r="Q259" s="101">
        <v>0</v>
      </c>
      <c r="R259" s="101">
        <v>0</v>
      </c>
      <c r="S259" s="101">
        <v>0</v>
      </c>
      <c r="T259" s="101">
        <v>0</v>
      </c>
      <c r="U259" s="101">
        <v>0</v>
      </c>
      <c r="V259" s="101">
        <v>0</v>
      </c>
      <c r="W259" s="101">
        <v>0</v>
      </c>
      <c r="X259" s="101">
        <v>0</v>
      </c>
      <c r="Y259" s="103">
        <f t="shared" ref="Y259" si="216">SUM(M259:X259)</f>
        <v>0</v>
      </c>
      <c r="Z259" s="159">
        <f t="shared" ref="Z259" si="217">ROUND(L259*Y259,0)</f>
        <v>0</v>
      </c>
      <c r="AA259" s="30"/>
      <c r="AB259" s="27"/>
    </row>
    <row r="260" spans="1:28" s="85" customFormat="1" ht="27" customHeight="1" x14ac:dyDescent="0.15">
      <c r="A260" s="203"/>
      <c r="B260" s="206"/>
      <c r="C260" s="223"/>
      <c r="D260" s="226">
        <v>3</v>
      </c>
      <c r="E260" s="52" t="s">
        <v>15</v>
      </c>
      <c r="F260" s="174"/>
      <c r="G260" s="42" t="s">
        <v>95</v>
      </c>
      <c r="H260" s="40" t="s">
        <v>105</v>
      </c>
      <c r="I260" s="43" t="s">
        <v>125</v>
      </c>
      <c r="J260" s="43" t="s">
        <v>125</v>
      </c>
      <c r="K260" s="40" t="s">
        <v>111</v>
      </c>
      <c r="L260" s="36">
        <v>0.5</v>
      </c>
      <c r="M260" s="101">
        <f>M258</f>
        <v>3</v>
      </c>
      <c r="N260" s="101">
        <f t="shared" ref="N260:X260" si="218">N258</f>
        <v>0</v>
      </c>
      <c r="O260" s="101">
        <f t="shared" si="218"/>
        <v>0</v>
      </c>
      <c r="P260" s="101">
        <f t="shared" si="218"/>
        <v>0</v>
      </c>
      <c r="Q260" s="101">
        <f t="shared" si="218"/>
        <v>0</v>
      </c>
      <c r="R260" s="101">
        <f t="shared" si="218"/>
        <v>0</v>
      </c>
      <c r="S260" s="101">
        <f t="shared" si="218"/>
        <v>0</v>
      </c>
      <c r="T260" s="101">
        <f t="shared" si="218"/>
        <v>0</v>
      </c>
      <c r="U260" s="101">
        <f t="shared" si="218"/>
        <v>0</v>
      </c>
      <c r="V260" s="101">
        <f t="shared" si="218"/>
        <v>0</v>
      </c>
      <c r="W260" s="101">
        <f t="shared" si="218"/>
        <v>0</v>
      </c>
      <c r="X260" s="101">
        <f t="shared" si="218"/>
        <v>0</v>
      </c>
      <c r="Y260" s="103">
        <f t="shared" si="208"/>
        <v>3</v>
      </c>
      <c r="Z260" s="159">
        <f t="shared" si="215"/>
        <v>2</v>
      </c>
      <c r="AA260" s="30"/>
      <c r="AB260" s="27"/>
    </row>
    <row r="261" spans="1:28" s="85" customFormat="1" ht="27" customHeight="1" x14ac:dyDescent="0.15">
      <c r="A261" s="203"/>
      <c r="B261" s="206"/>
      <c r="C261" s="223"/>
      <c r="D261" s="226">
        <v>4</v>
      </c>
      <c r="E261" s="52" t="s">
        <v>15</v>
      </c>
      <c r="F261" s="174"/>
      <c r="G261" s="42" t="s">
        <v>18</v>
      </c>
      <c r="H261" s="40" t="s">
        <v>105</v>
      </c>
      <c r="I261" s="43" t="s">
        <v>125</v>
      </c>
      <c r="J261" s="43" t="s">
        <v>125</v>
      </c>
      <c r="K261" s="40" t="s">
        <v>111</v>
      </c>
      <c r="L261" s="36">
        <v>1</v>
      </c>
      <c r="M261" s="101">
        <v>0</v>
      </c>
      <c r="N261" s="101">
        <v>0</v>
      </c>
      <c r="O261" s="101">
        <v>0</v>
      </c>
      <c r="P261" s="101">
        <v>0</v>
      </c>
      <c r="Q261" s="101">
        <v>0</v>
      </c>
      <c r="R261" s="101">
        <v>0</v>
      </c>
      <c r="S261" s="101">
        <v>0</v>
      </c>
      <c r="T261" s="101">
        <v>0</v>
      </c>
      <c r="U261" s="101">
        <v>0</v>
      </c>
      <c r="V261" s="101">
        <v>0</v>
      </c>
      <c r="W261" s="101">
        <v>0</v>
      </c>
      <c r="X261" s="101">
        <v>0</v>
      </c>
      <c r="Y261" s="103">
        <f t="shared" ref="Y261" si="219">SUM(M261:X261)</f>
        <v>0</v>
      </c>
      <c r="Z261" s="159">
        <f t="shared" ref="Z261" si="220">ROUND(L261*Y261,0)</f>
        <v>0</v>
      </c>
      <c r="AA261" s="30"/>
      <c r="AB261" s="27"/>
    </row>
    <row r="262" spans="1:28" s="85" customFormat="1" ht="27" customHeight="1" x14ac:dyDescent="0.15">
      <c r="A262" s="203"/>
      <c r="B262" s="206"/>
      <c r="C262" s="223"/>
      <c r="D262" s="226">
        <v>5</v>
      </c>
      <c r="E262" s="52" t="s">
        <v>15</v>
      </c>
      <c r="F262" s="174"/>
      <c r="G262" s="73" t="s">
        <v>240</v>
      </c>
      <c r="H262" s="40" t="s">
        <v>105</v>
      </c>
      <c r="I262" s="43" t="s">
        <v>125</v>
      </c>
      <c r="J262" s="43" t="s">
        <v>125</v>
      </c>
      <c r="K262" s="40" t="s">
        <v>111</v>
      </c>
      <c r="L262" s="36">
        <v>1</v>
      </c>
      <c r="M262" s="101">
        <f>M258</f>
        <v>3</v>
      </c>
      <c r="N262" s="101">
        <f t="shared" ref="N262:X262" si="221">N258</f>
        <v>0</v>
      </c>
      <c r="O262" s="101">
        <f t="shared" si="221"/>
        <v>0</v>
      </c>
      <c r="P262" s="101">
        <f t="shared" si="221"/>
        <v>0</v>
      </c>
      <c r="Q262" s="101">
        <f t="shared" si="221"/>
        <v>0</v>
      </c>
      <c r="R262" s="101">
        <f t="shared" si="221"/>
        <v>0</v>
      </c>
      <c r="S262" s="101">
        <f t="shared" si="221"/>
        <v>0</v>
      </c>
      <c r="T262" s="101">
        <f t="shared" si="221"/>
        <v>0</v>
      </c>
      <c r="U262" s="101">
        <f t="shared" si="221"/>
        <v>0</v>
      </c>
      <c r="V262" s="101">
        <f t="shared" si="221"/>
        <v>0</v>
      </c>
      <c r="W262" s="101">
        <f t="shared" si="221"/>
        <v>0</v>
      </c>
      <c r="X262" s="101">
        <f t="shared" si="221"/>
        <v>0</v>
      </c>
      <c r="Y262" s="103">
        <f t="shared" si="208"/>
        <v>3</v>
      </c>
      <c r="Z262" s="159">
        <f t="shared" si="215"/>
        <v>3</v>
      </c>
      <c r="AA262" s="30"/>
      <c r="AB262" s="27"/>
    </row>
    <row r="263" spans="1:28" s="85" customFormat="1" ht="27" customHeight="1" x14ac:dyDescent="0.15">
      <c r="A263" s="203"/>
      <c r="B263" s="206"/>
      <c r="C263" s="223"/>
      <c r="D263" s="226">
        <v>6</v>
      </c>
      <c r="E263" s="52" t="s">
        <v>15</v>
      </c>
      <c r="F263" s="174"/>
      <c r="G263" s="47" t="s">
        <v>96</v>
      </c>
      <c r="H263" s="44" t="s">
        <v>106</v>
      </c>
      <c r="I263" s="44"/>
      <c r="J263" s="45"/>
      <c r="K263" s="39"/>
      <c r="L263" s="23">
        <v>1</v>
      </c>
      <c r="M263" s="140">
        <f>M258</f>
        <v>3</v>
      </c>
      <c r="N263" s="140">
        <f t="shared" ref="N263:X263" si="222">N258</f>
        <v>0</v>
      </c>
      <c r="O263" s="140">
        <f t="shared" si="222"/>
        <v>0</v>
      </c>
      <c r="P263" s="140">
        <f t="shared" si="222"/>
        <v>0</v>
      </c>
      <c r="Q263" s="140">
        <f t="shared" si="222"/>
        <v>0</v>
      </c>
      <c r="R263" s="140">
        <f t="shared" si="222"/>
        <v>0</v>
      </c>
      <c r="S263" s="140">
        <f t="shared" si="222"/>
        <v>0</v>
      </c>
      <c r="T263" s="140">
        <f t="shared" si="222"/>
        <v>0</v>
      </c>
      <c r="U263" s="140">
        <f t="shared" si="222"/>
        <v>0</v>
      </c>
      <c r="V263" s="140">
        <f t="shared" si="222"/>
        <v>0</v>
      </c>
      <c r="W263" s="140">
        <f t="shared" si="222"/>
        <v>0</v>
      </c>
      <c r="X263" s="140">
        <f t="shared" si="222"/>
        <v>0</v>
      </c>
      <c r="Y263" s="142">
        <f t="shared" si="208"/>
        <v>3</v>
      </c>
      <c r="Z263" s="162"/>
      <c r="AA263" s="10">
        <f>ROUND(L263*Y263,0)</f>
        <v>3</v>
      </c>
      <c r="AB263" s="160"/>
    </row>
    <row r="264" spans="1:28" s="85" customFormat="1" ht="27" customHeight="1" x14ac:dyDescent="0.15">
      <c r="A264" s="204"/>
      <c r="B264" s="207"/>
      <c r="C264" s="224"/>
      <c r="D264" s="226">
        <v>7</v>
      </c>
      <c r="E264" s="52" t="s">
        <v>15</v>
      </c>
      <c r="F264" s="175"/>
      <c r="G264" s="73" t="s">
        <v>247</v>
      </c>
      <c r="H264" s="40" t="s">
        <v>105</v>
      </c>
      <c r="I264" s="43" t="s">
        <v>125</v>
      </c>
      <c r="J264" s="43" t="s">
        <v>125</v>
      </c>
      <c r="K264" s="40" t="s">
        <v>111</v>
      </c>
      <c r="L264" s="36">
        <v>1</v>
      </c>
      <c r="M264" s="101">
        <f>M258</f>
        <v>3</v>
      </c>
      <c r="N264" s="101">
        <f t="shared" ref="N264:X264" si="223">N258</f>
        <v>0</v>
      </c>
      <c r="O264" s="101">
        <f t="shared" si="223"/>
        <v>0</v>
      </c>
      <c r="P264" s="101">
        <f t="shared" si="223"/>
        <v>0</v>
      </c>
      <c r="Q264" s="101">
        <f t="shared" si="223"/>
        <v>0</v>
      </c>
      <c r="R264" s="101">
        <f t="shared" si="223"/>
        <v>0</v>
      </c>
      <c r="S264" s="101">
        <f t="shared" si="223"/>
        <v>0</v>
      </c>
      <c r="T264" s="101">
        <f t="shared" si="223"/>
        <v>0</v>
      </c>
      <c r="U264" s="101">
        <f t="shared" si="223"/>
        <v>0</v>
      </c>
      <c r="V264" s="101">
        <f t="shared" si="223"/>
        <v>0</v>
      </c>
      <c r="W264" s="101">
        <f t="shared" si="223"/>
        <v>0</v>
      </c>
      <c r="X264" s="101">
        <f t="shared" si="223"/>
        <v>0</v>
      </c>
      <c r="Y264" s="103">
        <f t="shared" si="208"/>
        <v>3</v>
      </c>
      <c r="Z264" s="159">
        <f t="shared" ref="Z264" si="224">ROUND(L264*Y264,0)</f>
        <v>3</v>
      </c>
      <c r="AA264" s="30"/>
      <c r="AB264" s="27"/>
    </row>
    <row r="265" spans="1:28" ht="21" customHeight="1" x14ac:dyDescent="0.15">
      <c r="D265" s="55"/>
      <c r="E265" s="55"/>
      <c r="F265" s="56"/>
      <c r="G265" s="57"/>
      <c r="H265" s="57"/>
      <c r="I265" s="57"/>
      <c r="J265" s="58"/>
      <c r="K265" s="57"/>
      <c r="L265" s="59"/>
      <c r="M265" s="60"/>
      <c r="N265" s="60"/>
      <c r="O265" s="60"/>
      <c r="P265" s="60"/>
      <c r="Q265" s="60"/>
      <c r="R265" s="60"/>
      <c r="S265" s="60"/>
      <c r="T265" s="60"/>
      <c r="U265" s="60"/>
      <c r="V265" s="60"/>
      <c r="W265" s="60"/>
      <c r="X265" s="60"/>
      <c r="Y265" s="60"/>
      <c r="Z265" s="61"/>
      <c r="AA265" s="61"/>
      <c r="AB265" s="62"/>
    </row>
    <row r="266" spans="1:28" x14ac:dyDescent="0.15">
      <c r="D266" s="55"/>
      <c r="E266" s="55"/>
      <c r="F266" s="63"/>
      <c r="G266" s="57"/>
      <c r="H266" s="57"/>
      <c r="I266" s="57"/>
      <c r="J266" s="58"/>
      <c r="K266" s="57"/>
      <c r="L266" s="59"/>
      <c r="M266" s="60"/>
      <c r="N266" s="60"/>
      <c r="O266" s="60"/>
      <c r="P266" s="60"/>
      <c r="Q266" s="60"/>
      <c r="R266" s="60"/>
      <c r="S266" s="60"/>
      <c r="T266" s="60"/>
      <c r="U266" s="60"/>
      <c r="V266" s="60"/>
      <c r="W266" s="60"/>
      <c r="X266" s="60"/>
      <c r="Y266" s="60"/>
      <c r="Z266" s="61">
        <f>SUM(Z5:Z265)</f>
        <v>1033817</v>
      </c>
      <c r="AA266" s="61">
        <f>SUM(AA5:AA265)</f>
        <v>364145</v>
      </c>
      <c r="AB266" s="62"/>
    </row>
  </sheetData>
  <mergeCells count="86">
    <mergeCell ref="B1:E1"/>
    <mergeCell ref="F1:G1"/>
    <mergeCell ref="C243:C250"/>
    <mergeCell ref="B130:B208"/>
    <mergeCell ref="F130:F137"/>
    <mergeCell ref="C153:C158"/>
    <mergeCell ref="F153:F158"/>
    <mergeCell ref="C204:C208"/>
    <mergeCell ref="C159:C162"/>
    <mergeCell ref="C169:C175"/>
    <mergeCell ref="C200:C203"/>
    <mergeCell ref="F200:F203"/>
    <mergeCell ref="F243:F250"/>
    <mergeCell ref="B209:B242"/>
    <mergeCell ref="A3:B4"/>
    <mergeCell ref="C3:D4"/>
    <mergeCell ref="E3:E4"/>
    <mergeCell ref="C126:C129"/>
    <mergeCell ref="A209:A242"/>
    <mergeCell ref="C209:C235"/>
    <mergeCell ref="A5:A129"/>
    <mergeCell ref="B5:B129"/>
    <mergeCell ref="C5:C14"/>
    <mergeCell ref="C34:C48"/>
    <mergeCell ref="C66:C74"/>
    <mergeCell ref="C236:C242"/>
    <mergeCell ref="C114:C125"/>
    <mergeCell ref="A130:A208"/>
    <mergeCell ref="A251:A264"/>
    <mergeCell ref="B251:B264"/>
    <mergeCell ref="C251:C257"/>
    <mergeCell ref="F251:F257"/>
    <mergeCell ref="C258:C264"/>
    <mergeCell ref="F258:F264"/>
    <mergeCell ref="C60:C65"/>
    <mergeCell ref="F60:F65"/>
    <mergeCell ref="F3:F4"/>
    <mergeCell ref="F34:F48"/>
    <mergeCell ref="F5:F14"/>
    <mergeCell ref="C15:C27"/>
    <mergeCell ref="F15:F27"/>
    <mergeCell ref="C28:C33"/>
    <mergeCell ref="C49:C59"/>
    <mergeCell ref="F31:F33"/>
    <mergeCell ref="F28:F30"/>
    <mergeCell ref="C104:C113"/>
    <mergeCell ref="F104:F113"/>
    <mergeCell ref="F75:F83"/>
    <mergeCell ref="F84:F96"/>
    <mergeCell ref="C75:C83"/>
    <mergeCell ref="C84:C96"/>
    <mergeCell ref="C97:C103"/>
    <mergeCell ref="AA3:AA4"/>
    <mergeCell ref="H3:H4"/>
    <mergeCell ref="I3:I4"/>
    <mergeCell ref="J3:J4"/>
    <mergeCell ref="K3:K4"/>
    <mergeCell ref="L3:L4"/>
    <mergeCell ref="Z3:Z4"/>
    <mergeCell ref="G3:G4"/>
    <mergeCell ref="F66:F74"/>
    <mergeCell ref="F114:F125"/>
    <mergeCell ref="F159:F162"/>
    <mergeCell ref="F236:F242"/>
    <mergeCell ref="F209:F235"/>
    <mergeCell ref="F163:F168"/>
    <mergeCell ref="F169:F175"/>
    <mergeCell ref="F188:F191"/>
    <mergeCell ref="F176:F180"/>
    <mergeCell ref="F198:F199"/>
    <mergeCell ref="F97:F103"/>
    <mergeCell ref="F49:F59"/>
    <mergeCell ref="F126:F129"/>
    <mergeCell ref="AB217:AB230"/>
    <mergeCell ref="C130:C152"/>
    <mergeCell ref="F138:F148"/>
    <mergeCell ref="F149:F152"/>
    <mergeCell ref="C188:C191"/>
    <mergeCell ref="C176:C181"/>
    <mergeCell ref="C182:C187"/>
    <mergeCell ref="F182:F187"/>
    <mergeCell ref="F192:F197"/>
    <mergeCell ref="C163:C168"/>
    <mergeCell ref="C192:C197"/>
    <mergeCell ref="C198:C199"/>
    <mergeCell ref="F204:F208"/>
  </mergeCells>
  <phoneticPr fontId="16"/>
  <pageMargins left="0.70866141732283472" right="0.70866141732283472" top="0.74803149606299213" bottom="0.55118110236220474" header="0.31496062992125984" footer="0.31496062992125984"/>
  <pageSetup paperSize="9" scale="60" fitToWidth="0" fitToHeight="0" orientation="landscape" r:id="rId1"/>
  <ignoredErrors>
    <ignoredError sqref="Y8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市民課業務委託一覧</vt:lpstr>
      <vt:lpstr>市民課業務委託一覧!Print_Titles</vt:lpstr>
    </vt:vector>
  </TitlesOfParts>
  <Company>株式会社パソナ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ykanashiro</dc:creator>
  <cp:lastModifiedBy>礒川　真次</cp:lastModifiedBy>
  <cp:lastPrinted>2026-05-18T07:51:38Z</cp:lastPrinted>
  <dcterms:created xsi:type="dcterms:W3CDTF">2011-09-20T12:02:18Z</dcterms:created>
  <dcterms:modified xsi:type="dcterms:W3CDTF">2026-05-18T07:53:04Z</dcterms:modified>
</cp:coreProperties>
</file>