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770" windowHeight="5910" firstSheet="1" activeTab="1"/>
  </bookViews>
  <sheets>
    <sheet name="原本" sheetId="1" state="hidden" r:id="rId1"/>
    <sheet name="★共通（5-1-1）" sheetId="2" r:id="rId2"/>
    <sheet name="共通 (参照用)" sheetId="8" state="hidden" r:id="rId3"/>
    <sheet name="①訪問系（5-1-2）" sheetId="9" r:id="rId4"/>
    <sheet name="②通所系（5-1-3）" sheetId="10" r:id="rId5"/>
    <sheet name="③短期入所系，多機能系，居住系（5-1-4）" sheetId="11" r:id="rId6"/>
    <sheet name="④施設系（5-1-5）" sheetId="12" r:id="rId7"/>
    <sheet name="⑤福祉用具，居宅介護支援（5-1-6）" sheetId="13" r:id="rId8"/>
    <sheet name="プルダウンリスト" sheetId="14" state="hidden" r:id="rId9"/>
  </sheets>
  <definedNames>
    <definedName name="_xlnm._FilterDatabase" localSheetId="1" hidden="1">'★共通（5-1-1）'!$B$8:$AH$8</definedName>
    <definedName name="_xlnm._FilterDatabase" localSheetId="3" hidden="1">'①訪問系（5-1-2）'!$A$6:$AM$55</definedName>
    <definedName name="_xlnm._FilterDatabase" localSheetId="4" hidden="1">'②通所系（5-1-3）'!$A$6:$P$52</definedName>
    <definedName name="_xlnm._FilterDatabase" localSheetId="5" hidden="1">'③短期入所系，多機能系，居住系（5-1-4）'!$A$6:$R$66</definedName>
    <definedName name="_xlnm._FilterDatabase" localSheetId="6" hidden="1">'④施設系（5-1-5）'!$A$6:$P$62</definedName>
    <definedName name="_xlnm._FilterDatabase" localSheetId="7" hidden="1">'⑤福祉用具，居宅介護支援（5-1-6）'!$A$6:$O$31</definedName>
    <definedName name="_xlnm._FilterDatabase" localSheetId="0" hidden="1">原本!$A$4:$AR$122</definedName>
    <definedName name="_xlnm.Print_Area" localSheetId="1">'★共通（5-1-1）'!$A$4:$AH$126</definedName>
    <definedName name="_xlnm.Print_Area" localSheetId="3">'①訪問系（5-1-2）'!$B$1:$M$55</definedName>
    <definedName name="_xlnm.Print_Area" localSheetId="4">'②通所系（5-1-3）'!$B$1:$K$52</definedName>
    <definedName name="_xlnm.Print_Area" localSheetId="5">'③短期入所系，多機能系，居住系（5-1-4）'!$B$1:$M$66</definedName>
    <definedName name="_xlnm.Print_Area" localSheetId="6">'④施設系（5-1-5）'!$B$1:$K$62</definedName>
    <definedName name="_xlnm.Print_Area" localSheetId="7">'⑤福祉用具，居宅介護支援（5-1-6）'!$B$1:$J$31</definedName>
    <definedName name="_xlnm.Print_Area" localSheetId="0">原本!$A$1:$AJ$122</definedName>
    <definedName name="_xlnm.Print_Titles" localSheetId="1">'★共通（5-1-1）'!$5:$7</definedName>
    <definedName name="_xlnm.Print_Titles" localSheetId="3">'①訪問系（5-1-2）'!$1:$7</definedName>
    <definedName name="_xlnm.Print_Titles" localSheetId="4">'②通所系（5-1-3）'!$1:$7</definedName>
    <definedName name="_xlnm.Print_Titles" localSheetId="5">'③短期入所系，多機能系，居住系（5-1-4）'!$1:$7</definedName>
    <definedName name="_xlnm.Print_Titles" localSheetId="6">'④施設系（5-1-5）'!$1:$7</definedName>
    <definedName name="_xlnm.Print_Titles" localSheetId="7">'⑤福祉用具，居宅介護支援（5-1-6）'!$1:$7</definedName>
    <definedName name="_xlnm.Print_Titles" localSheetId="0">原本!$4:$4</definedName>
  </definedNames>
  <calcPr calcId="145621"/>
</workbook>
</file>

<file path=xl/calcChain.xml><?xml version="1.0" encoding="utf-8"?>
<calcChain xmlns="http://schemas.openxmlformats.org/spreadsheetml/2006/main">
  <c r="M8" i="11" l="1"/>
  <c r="M9" i="11"/>
  <c r="M10" i="11"/>
  <c r="M11" i="11"/>
  <c r="M12" i="11"/>
  <c r="M13" i="11"/>
  <c r="M14" i="11"/>
  <c r="M15" i="11"/>
  <c r="M16" i="11"/>
  <c r="M17" i="11"/>
  <c r="M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L8" i="9"/>
  <c r="M8" i="9"/>
  <c r="L9" i="9"/>
  <c r="M9" i="9"/>
  <c r="L10" i="9"/>
  <c r="M10" i="9"/>
  <c r="L11" i="9"/>
  <c r="M11" i="9"/>
  <c r="L12" i="9"/>
  <c r="M12" i="9"/>
  <c r="L13" i="9"/>
  <c r="M13" i="9"/>
  <c r="L14" i="9"/>
  <c r="M14" i="9"/>
  <c r="L15" i="9"/>
  <c r="M15" i="9"/>
  <c r="L16" i="9"/>
  <c r="M16" i="9"/>
  <c r="L17" i="9"/>
  <c r="M17" i="9"/>
  <c r="L18" i="9"/>
  <c r="M18" i="9"/>
  <c r="L19" i="9"/>
  <c r="M19" i="9"/>
  <c r="L20" i="9"/>
  <c r="M20" i="9"/>
  <c r="L21" i="9"/>
  <c r="M21" i="9"/>
  <c r="L22" i="9"/>
  <c r="M22" i="9"/>
  <c r="L23" i="9"/>
  <c r="M23" i="9"/>
  <c r="L24" i="9"/>
  <c r="M24" i="9"/>
  <c r="L25" i="9"/>
  <c r="M25" i="9"/>
  <c r="L26" i="9"/>
  <c r="M26" i="9"/>
  <c r="L27" i="9"/>
  <c r="M27" i="9"/>
  <c r="L28" i="9"/>
  <c r="M28" i="9"/>
  <c r="L29" i="9"/>
  <c r="M29" i="9"/>
  <c r="L30" i="9"/>
  <c r="M30" i="9"/>
  <c r="L31" i="9"/>
  <c r="M31" i="9"/>
  <c r="L32" i="9"/>
  <c r="M32" i="9"/>
  <c r="L33" i="9"/>
  <c r="M33" i="9"/>
  <c r="L34" i="9"/>
  <c r="M34" i="9"/>
  <c r="L35" i="9"/>
  <c r="M35" i="9"/>
  <c r="L36" i="9"/>
  <c r="M36" i="9"/>
  <c r="L37" i="9"/>
  <c r="M37" i="9"/>
  <c r="L38" i="9"/>
  <c r="M38" i="9"/>
  <c r="L39" i="9"/>
  <c r="M39" i="9"/>
  <c r="L40" i="9"/>
  <c r="M40" i="9"/>
  <c r="L41" i="9"/>
  <c r="M41" i="9"/>
  <c r="L42" i="9"/>
  <c r="M42" i="9"/>
  <c r="L43" i="9"/>
  <c r="M43" i="9"/>
  <c r="L44" i="9"/>
  <c r="M44" i="9"/>
  <c r="L45" i="9"/>
  <c r="M45" i="9"/>
  <c r="L46" i="9"/>
  <c r="M46" i="9"/>
  <c r="L47" i="9"/>
  <c r="M47" i="9"/>
  <c r="L48" i="9"/>
  <c r="M48" i="9"/>
  <c r="L49" i="9"/>
  <c r="M49" i="9"/>
  <c r="L50" i="9"/>
  <c r="M50" i="9"/>
  <c r="L51" i="9"/>
  <c r="M51" i="9"/>
  <c r="L52" i="9"/>
  <c r="M52" i="9"/>
  <c r="L53" i="9"/>
  <c r="M53" i="9"/>
  <c r="L54" i="9"/>
  <c r="M54" i="9"/>
  <c r="L55" i="9"/>
  <c r="M55" i="9"/>
  <c r="J31" i="13"/>
  <c r="I31" i="13"/>
  <c r="H31" i="13"/>
  <c r="G31" i="13"/>
  <c r="F31" i="13"/>
  <c r="E31" i="13"/>
  <c r="D31" i="13"/>
  <c r="C31" i="13"/>
  <c r="B31" i="13"/>
  <c r="J30" i="13"/>
  <c r="I30" i="13"/>
  <c r="H30" i="13"/>
  <c r="G30" i="13"/>
  <c r="F30" i="13"/>
  <c r="E30" i="13"/>
  <c r="D30" i="13"/>
  <c r="C30" i="13"/>
  <c r="B30" i="13"/>
  <c r="J29" i="13"/>
  <c r="I29" i="13"/>
  <c r="H29" i="13"/>
  <c r="G29" i="13"/>
  <c r="F29" i="13"/>
  <c r="E29" i="13"/>
  <c r="D29" i="13"/>
  <c r="C29" i="13"/>
  <c r="B29" i="13"/>
  <c r="J28" i="13"/>
  <c r="I28" i="13"/>
  <c r="H28" i="13"/>
  <c r="G28" i="13"/>
  <c r="F28" i="13"/>
  <c r="E28" i="13"/>
  <c r="D28" i="13"/>
  <c r="C28" i="13"/>
  <c r="B28" i="13"/>
  <c r="J27" i="13"/>
  <c r="I27" i="13"/>
  <c r="H27" i="13"/>
  <c r="G27" i="13"/>
  <c r="F27" i="13"/>
  <c r="E27" i="13"/>
  <c r="D27" i="13"/>
  <c r="C27" i="13"/>
  <c r="B27" i="13"/>
  <c r="J26" i="13"/>
  <c r="I26" i="13"/>
  <c r="H26" i="13"/>
  <c r="G26" i="13"/>
  <c r="F26" i="13"/>
  <c r="E26" i="13"/>
  <c r="D26" i="13"/>
  <c r="C26" i="13"/>
  <c r="B26" i="13"/>
  <c r="J25" i="13"/>
  <c r="I25" i="13"/>
  <c r="H25" i="13"/>
  <c r="G25" i="13"/>
  <c r="F25" i="13"/>
  <c r="E25" i="13"/>
  <c r="D25" i="13"/>
  <c r="C25" i="13"/>
  <c r="B25" i="13"/>
  <c r="J24" i="13"/>
  <c r="I24" i="13"/>
  <c r="H24" i="13"/>
  <c r="G24" i="13"/>
  <c r="F24" i="13"/>
  <c r="E24" i="13"/>
  <c r="D24" i="13"/>
  <c r="C24" i="13"/>
  <c r="B24" i="13"/>
  <c r="J23" i="13"/>
  <c r="I23" i="13"/>
  <c r="H23" i="13"/>
  <c r="G23" i="13"/>
  <c r="F23" i="13"/>
  <c r="E23" i="13"/>
  <c r="D23" i="13"/>
  <c r="C23" i="13"/>
  <c r="B23" i="13"/>
  <c r="J22" i="13"/>
  <c r="I22" i="13"/>
  <c r="H22" i="13"/>
  <c r="G22" i="13"/>
  <c r="F22" i="13"/>
  <c r="E22" i="13"/>
  <c r="D22" i="13"/>
  <c r="C22" i="13"/>
  <c r="B22" i="13"/>
  <c r="J21" i="13"/>
  <c r="I21" i="13"/>
  <c r="H21" i="13"/>
  <c r="G21" i="13"/>
  <c r="F21" i="13"/>
  <c r="E21" i="13"/>
  <c r="D21" i="13"/>
  <c r="C21" i="13"/>
  <c r="B21" i="13"/>
  <c r="J20" i="13"/>
  <c r="I20" i="13"/>
  <c r="H20" i="13"/>
  <c r="G20" i="13"/>
  <c r="F20" i="13"/>
  <c r="E20" i="13"/>
  <c r="D20" i="13"/>
  <c r="C20" i="13"/>
  <c r="B20" i="13"/>
  <c r="J19" i="13"/>
  <c r="I19" i="13"/>
  <c r="H19" i="13"/>
  <c r="G19" i="13"/>
  <c r="F19" i="13"/>
  <c r="E19" i="13"/>
  <c r="D19" i="13"/>
  <c r="C19" i="13"/>
  <c r="B19" i="13"/>
  <c r="J18" i="13"/>
  <c r="I18" i="13"/>
  <c r="H18" i="13"/>
  <c r="G18" i="13"/>
  <c r="F18" i="13"/>
  <c r="E18" i="13"/>
  <c r="D18" i="13"/>
  <c r="C18" i="13"/>
  <c r="B18" i="13"/>
  <c r="J17" i="13"/>
  <c r="I17" i="13"/>
  <c r="H17" i="13"/>
  <c r="G17" i="13"/>
  <c r="F17" i="13"/>
  <c r="E17" i="13"/>
  <c r="D17" i="13"/>
  <c r="C17" i="13"/>
  <c r="B17" i="13"/>
  <c r="J16" i="13"/>
  <c r="I16" i="13"/>
  <c r="H16" i="13"/>
  <c r="G16" i="13"/>
  <c r="F16" i="13"/>
  <c r="E16" i="13"/>
  <c r="D16" i="13"/>
  <c r="C16" i="13"/>
  <c r="B16" i="13"/>
  <c r="J15" i="13"/>
  <c r="I15" i="13"/>
  <c r="H15" i="13"/>
  <c r="G15" i="13"/>
  <c r="F15" i="13"/>
  <c r="E15" i="13"/>
  <c r="D15" i="13"/>
  <c r="C15" i="13"/>
  <c r="B15" i="13"/>
  <c r="J14" i="13"/>
  <c r="I14" i="13"/>
  <c r="H14" i="13"/>
  <c r="G14" i="13"/>
  <c r="F14" i="13"/>
  <c r="E14" i="13"/>
  <c r="D14" i="13"/>
  <c r="C14" i="13"/>
  <c r="B14" i="13"/>
  <c r="J13" i="13"/>
  <c r="I13" i="13"/>
  <c r="H13" i="13"/>
  <c r="G13" i="13"/>
  <c r="F13" i="13"/>
  <c r="E13" i="13"/>
  <c r="D13" i="13"/>
  <c r="C13" i="13"/>
  <c r="B13" i="13"/>
  <c r="J12" i="13"/>
  <c r="I12" i="13"/>
  <c r="H12" i="13"/>
  <c r="G12" i="13"/>
  <c r="F12" i="13"/>
  <c r="E12" i="13"/>
  <c r="D12" i="13"/>
  <c r="C12" i="13"/>
  <c r="B12" i="13"/>
  <c r="J11" i="13"/>
  <c r="I11" i="13"/>
  <c r="H11" i="13"/>
  <c r="G11" i="13"/>
  <c r="F11" i="13"/>
  <c r="E11" i="13"/>
  <c r="D11" i="13"/>
  <c r="C11" i="13"/>
  <c r="B11" i="13"/>
  <c r="J10" i="13"/>
  <c r="I10" i="13"/>
  <c r="H10" i="13"/>
  <c r="G10" i="13"/>
  <c r="F10" i="13"/>
  <c r="E10" i="13"/>
  <c r="D10" i="13"/>
  <c r="C10" i="13"/>
  <c r="B10" i="13"/>
  <c r="J9" i="13"/>
  <c r="I9" i="13"/>
  <c r="H9" i="13"/>
  <c r="G9" i="13"/>
  <c r="F9" i="13"/>
  <c r="E9" i="13"/>
  <c r="D9" i="13"/>
  <c r="C9" i="13"/>
  <c r="B9" i="13"/>
  <c r="J8" i="13"/>
  <c r="I8" i="13"/>
  <c r="H8" i="13"/>
  <c r="G8" i="13"/>
  <c r="F8" i="13"/>
  <c r="E8" i="13"/>
  <c r="D8" i="13"/>
  <c r="C8" i="13"/>
  <c r="B8" i="13"/>
  <c r="K62" i="12"/>
  <c r="J62" i="12"/>
  <c r="I62" i="12"/>
  <c r="H62" i="12"/>
  <c r="G62" i="12"/>
  <c r="F62" i="12"/>
  <c r="E62" i="12"/>
  <c r="D62" i="12"/>
  <c r="C62" i="12"/>
  <c r="B62" i="12"/>
  <c r="K61" i="12"/>
  <c r="J61" i="12"/>
  <c r="I61" i="12"/>
  <c r="H61" i="12"/>
  <c r="G61" i="12"/>
  <c r="F61" i="12"/>
  <c r="E61" i="12"/>
  <c r="D61" i="12"/>
  <c r="C61" i="12"/>
  <c r="B61" i="12"/>
  <c r="K60" i="12"/>
  <c r="J60" i="12"/>
  <c r="I60" i="12"/>
  <c r="H60" i="12"/>
  <c r="G60" i="12"/>
  <c r="F60" i="12"/>
  <c r="E60" i="12"/>
  <c r="D60" i="12"/>
  <c r="C60" i="12"/>
  <c r="B60" i="12"/>
  <c r="K59" i="12"/>
  <c r="J59" i="12"/>
  <c r="I59" i="12"/>
  <c r="H59" i="12"/>
  <c r="G59" i="12"/>
  <c r="F59" i="12"/>
  <c r="E59" i="12"/>
  <c r="D59" i="12"/>
  <c r="C59" i="12"/>
  <c r="B59" i="12"/>
  <c r="K58" i="12"/>
  <c r="J58" i="12"/>
  <c r="I58" i="12"/>
  <c r="H58" i="12"/>
  <c r="G58" i="12"/>
  <c r="F58" i="12"/>
  <c r="E58" i="12"/>
  <c r="D58" i="12"/>
  <c r="C58" i="12"/>
  <c r="B58" i="12"/>
  <c r="K57" i="12"/>
  <c r="J57" i="12"/>
  <c r="I57" i="12"/>
  <c r="H57" i="12"/>
  <c r="G57" i="12"/>
  <c r="F57" i="12"/>
  <c r="E57" i="12"/>
  <c r="D57" i="12"/>
  <c r="C57" i="12"/>
  <c r="B57" i="12"/>
  <c r="K56" i="12"/>
  <c r="J56" i="12"/>
  <c r="I56" i="12"/>
  <c r="H56" i="12"/>
  <c r="G56" i="12"/>
  <c r="F56" i="12"/>
  <c r="E56" i="12"/>
  <c r="D56" i="12"/>
  <c r="C56" i="12"/>
  <c r="B56" i="12"/>
  <c r="K55" i="12"/>
  <c r="J55" i="12"/>
  <c r="I55" i="12"/>
  <c r="H55" i="12"/>
  <c r="G55" i="12"/>
  <c r="F55" i="12"/>
  <c r="E55" i="12"/>
  <c r="D55" i="12"/>
  <c r="C55" i="12"/>
  <c r="B55" i="12"/>
  <c r="K54" i="12"/>
  <c r="J54" i="12"/>
  <c r="I54" i="12"/>
  <c r="H54" i="12"/>
  <c r="G54" i="12"/>
  <c r="F54" i="12"/>
  <c r="E54" i="12"/>
  <c r="D54" i="12"/>
  <c r="C54" i="12"/>
  <c r="B54" i="12"/>
  <c r="K53" i="12"/>
  <c r="J53" i="12"/>
  <c r="I53" i="12"/>
  <c r="H53" i="12"/>
  <c r="G53" i="12"/>
  <c r="F53" i="12"/>
  <c r="E53" i="12"/>
  <c r="D53" i="12"/>
  <c r="C53" i="12"/>
  <c r="B53" i="12"/>
  <c r="K52" i="12"/>
  <c r="J52" i="12"/>
  <c r="I52" i="12"/>
  <c r="H52" i="12"/>
  <c r="G52" i="12"/>
  <c r="F52" i="12"/>
  <c r="E52" i="12"/>
  <c r="D52" i="12"/>
  <c r="C52" i="12"/>
  <c r="B52" i="12"/>
  <c r="K51" i="12"/>
  <c r="J51" i="12"/>
  <c r="I51" i="12"/>
  <c r="H51" i="12"/>
  <c r="G51" i="12"/>
  <c r="F51" i="12"/>
  <c r="E51" i="12"/>
  <c r="D51" i="12"/>
  <c r="C51" i="12"/>
  <c r="B51" i="12"/>
  <c r="K50" i="12"/>
  <c r="J50" i="12"/>
  <c r="I50" i="12"/>
  <c r="H50" i="12"/>
  <c r="G50" i="12"/>
  <c r="F50" i="12"/>
  <c r="E50" i="12"/>
  <c r="D50" i="12"/>
  <c r="C50" i="12"/>
  <c r="B50" i="12"/>
  <c r="K49" i="12"/>
  <c r="J49" i="12"/>
  <c r="I49" i="12"/>
  <c r="H49" i="12"/>
  <c r="G49" i="12"/>
  <c r="F49" i="12"/>
  <c r="E49" i="12"/>
  <c r="D49" i="12"/>
  <c r="C49" i="12"/>
  <c r="B49" i="12"/>
  <c r="K48" i="12"/>
  <c r="J48" i="12"/>
  <c r="I48" i="12"/>
  <c r="H48" i="12"/>
  <c r="G48" i="12"/>
  <c r="F48" i="12"/>
  <c r="E48" i="12"/>
  <c r="D48" i="12"/>
  <c r="C48" i="12"/>
  <c r="B48" i="12"/>
  <c r="K47" i="12"/>
  <c r="J47" i="12"/>
  <c r="I47" i="12"/>
  <c r="H47" i="12"/>
  <c r="G47" i="12"/>
  <c r="F47" i="12"/>
  <c r="E47" i="12"/>
  <c r="D47" i="12"/>
  <c r="C47" i="12"/>
  <c r="B47" i="12"/>
  <c r="K46" i="12"/>
  <c r="J46" i="12"/>
  <c r="I46" i="12"/>
  <c r="H46" i="12"/>
  <c r="G46" i="12"/>
  <c r="F46" i="12"/>
  <c r="E46" i="12"/>
  <c r="D46" i="12"/>
  <c r="C46" i="12"/>
  <c r="B46" i="12"/>
  <c r="K45" i="12"/>
  <c r="J45" i="12"/>
  <c r="I45" i="12"/>
  <c r="H45" i="12"/>
  <c r="G45" i="12"/>
  <c r="F45" i="12"/>
  <c r="E45" i="12"/>
  <c r="D45" i="12"/>
  <c r="C45" i="12"/>
  <c r="B45" i="12"/>
  <c r="K44" i="12"/>
  <c r="J44" i="12"/>
  <c r="I44" i="12"/>
  <c r="H44" i="12"/>
  <c r="G44" i="12"/>
  <c r="F44" i="12"/>
  <c r="E44" i="12"/>
  <c r="D44" i="12"/>
  <c r="C44" i="12"/>
  <c r="B44" i="12"/>
  <c r="K43" i="12"/>
  <c r="J43" i="12"/>
  <c r="I43" i="12"/>
  <c r="H43" i="12"/>
  <c r="G43" i="12"/>
  <c r="F43" i="12"/>
  <c r="E43" i="12"/>
  <c r="D43" i="12"/>
  <c r="C43" i="12"/>
  <c r="B43" i="12"/>
  <c r="K42" i="12"/>
  <c r="J42" i="12"/>
  <c r="I42" i="12"/>
  <c r="H42" i="12"/>
  <c r="G42" i="12"/>
  <c r="F42" i="12"/>
  <c r="E42" i="12"/>
  <c r="D42" i="12"/>
  <c r="C42" i="12"/>
  <c r="B42" i="12"/>
  <c r="K41" i="12"/>
  <c r="J41" i="12"/>
  <c r="I41" i="12"/>
  <c r="H41" i="12"/>
  <c r="G41" i="12"/>
  <c r="F41" i="12"/>
  <c r="E41" i="12"/>
  <c r="D41" i="12"/>
  <c r="C41" i="12"/>
  <c r="B41" i="12"/>
  <c r="K40" i="12"/>
  <c r="J40" i="12"/>
  <c r="I40" i="12"/>
  <c r="H40" i="12"/>
  <c r="G40" i="12"/>
  <c r="F40" i="12"/>
  <c r="E40" i="12"/>
  <c r="D40" i="12"/>
  <c r="C40" i="12"/>
  <c r="B40" i="12"/>
  <c r="K39" i="12"/>
  <c r="J39" i="12"/>
  <c r="I39" i="12"/>
  <c r="H39" i="12"/>
  <c r="G39" i="12"/>
  <c r="F39" i="12"/>
  <c r="E39" i="12"/>
  <c r="D39" i="12"/>
  <c r="C39" i="12"/>
  <c r="B39" i="12"/>
  <c r="K38" i="12"/>
  <c r="J38" i="12"/>
  <c r="I38" i="12"/>
  <c r="H38" i="12"/>
  <c r="G38" i="12"/>
  <c r="F38" i="12"/>
  <c r="E38" i="12"/>
  <c r="D38" i="12"/>
  <c r="C38" i="12"/>
  <c r="B38" i="12"/>
  <c r="K37" i="12"/>
  <c r="J37" i="12"/>
  <c r="I37" i="12"/>
  <c r="H37" i="12"/>
  <c r="G37" i="12"/>
  <c r="F37" i="12"/>
  <c r="E37" i="12"/>
  <c r="D37" i="12"/>
  <c r="C37" i="12"/>
  <c r="B37" i="12"/>
  <c r="K36" i="12"/>
  <c r="J36" i="12"/>
  <c r="I36" i="12"/>
  <c r="H36" i="12"/>
  <c r="G36" i="12"/>
  <c r="F36" i="12"/>
  <c r="E36" i="12"/>
  <c r="D36" i="12"/>
  <c r="C36" i="12"/>
  <c r="B36" i="12"/>
  <c r="K35" i="12"/>
  <c r="J35" i="12"/>
  <c r="I35" i="12"/>
  <c r="H35" i="12"/>
  <c r="G35" i="12"/>
  <c r="F35" i="12"/>
  <c r="E35" i="12"/>
  <c r="D35" i="12"/>
  <c r="C35" i="12"/>
  <c r="B35" i="12"/>
  <c r="K34" i="12"/>
  <c r="J34" i="12"/>
  <c r="I34" i="12"/>
  <c r="H34" i="12"/>
  <c r="G34" i="12"/>
  <c r="F34" i="12"/>
  <c r="E34" i="12"/>
  <c r="D34" i="12"/>
  <c r="C34" i="12"/>
  <c r="B34" i="12"/>
  <c r="K33" i="12"/>
  <c r="J33" i="12"/>
  <c r="I33" i="12"/>
  <c r="H33" i="12"/>
  <c r="G33" i="12"/>
  <c r="F33" i="12"/>
  <c r="E33" i="12"/>
  <c r="D33" i="12"/>
  <c r="C33" i="12"/>
  <c r="B33" i="12"/>
  <c r="K32" i="12"/>
  <c r="J32" i="12"/>
  <c r="I32" i="12"/>
  <c r="H32" i="12"/>
  <c r="G32" i="12"/>
  <c r="F32" i="12"/>
  <c r="E32" i="12"/>
  <c r="D32" i="12"/>
  <c r="C32" i="12"/>
  <c r="B32" i="12"/>
  <c r="K31" i="12"/>
  <c r="J31" i="12"/>
  <c r="I31" i="12"/>
  <c r="H31" i="12"/>
  <c r="G31" i="12"/>
  <c r="F31" i="12"/>
  <c r="E31" i="12"/>
  <c r="D31" i="12"/>
  <c r="C31" i="12"/>
  <c r="B31" i="12"/>
  <c r="K30" i="12"/>
  <c r="J30" i="12"/>
  <c r="I30" i="12"/>
  <c r="H30" i="12"/>
  <c r="G30" i="12"/>
  <c r="F30" i="12"/>
  <c r="E30" i="12"/>
  <c r="D30" i="12"/>
  <c r="C30" i="12"/>
  <c r="B30" i="12"/>
  <c r="K29" i="12"/>
  <c r="J29" i="12"/>
  <c r="I29" i="12"/>
  <c r="H29" i="12"/>
  <c r="G29" i="12"/>
  <c r="F29" i="12"/>
  <c r="E29" i="12"/>
  <c r="D29" i="12"/>
  <c r="C29" i="12"/>
  <c r="B29" i="12"/>
  <c r="K28" i="12"/>
  <c r="J28" i="12"/>
  <c r="I28" i="12"/>
  <c r="H28" i="12"/>
  <c r="G28" i="12"/>
  <c r="F28" i="12"/>
  <c r="E28" i="12"/>
  <c r="D28" i="12"/>
  <c r="C28" i="12"/>
  <c r="B28" i="12"/>
  <c r="K27" i="12"/>
  <c r="J27" i="12"/>
  <c r="I27" i="12"/>
  <c r="H27" i="12"/>
  <c r="G27" i="12"/>
  <c r="F27" i="12"/>
  <c r="E27" i="12"/>
  <c r="D27" i="12"/>
  <c r="C27" i="12"/>
  <c r="B27" i="12"/>
  <c r="K26" i="12"/>
  <c r="J26" i="12"/>
  <c r="I26" i="12"/>
  <c r="H26" i="12"/>
  <c r="G26" i="12"/>
  <c r="F26" i="12"/>
  <c r="E26" i="12"/>
  <c r="D26" i="12"/>
  <c r="C26" i="12"/>
  <c r="B26" i="12"/>
  <c r="K25" i="12"/>
  <c r="J25" i="12"/>
  <c r="I25" i="12"/>
  <c r="H25" i="12"/>
  <c r="G25" i="12"/>
  <c r="F25" i="12"/>
  <c r="E25" i="12"/>
  <c r="D25" i="12"/>
  <c r="C25" i="12"/>
  <c r="B25" i="12"/>
  <c r="K24" i="12"/>
  <c r="J24" i="12"/>
  <c r="I24" i="12"/>
  <c r="H24" i="12"/>
  <c r="G24" i="12"/>
  <c r="F24" i="12"/>
  <c r="E24" i="12"/>
  <c r="D24" i="12"/>
  <c r="C24" i="12"/>
  <c r="B24" i="12"/>
  <c r="K23" i="12"/>
  <c r="J23" i="12"/>
  <c r="I23" i="12"/>
  <c r="H23" i="12"/>
  <c r="G23" i="12"/>
  <c r="F23" i="12"/>
  <c r="E23" i="12"/>
  <c r="D23" i="12"/>
  <c r="C23" i="12"/>
  <c r="B23" i="12"/>
  <c r="K22" i="12"/>
  <c r="J22" i="12"/>
  <c r="I22" i="12"/>
  <c r="H22" i="12"/>
  <c r="G22" i="12"/>
  <c r="F22" i="12"/>
  <c r="E22" i="12"/>
  <c r="D22" i="12"/>
  <c r="C22" i="12"/>
  <c r="B22" i="12"/>
  <c r="K21" i="12"/>
  <c r="J21" i="12"/>
  <c r="I21" i="12"/>
  <c r="H21" i="12"/>
  <c r="G21" i="12"/>
  <c r="F21" i="12"/>
  <c r="E21" i="12"/>
  <c r="D21" i="12"/>
  <c r="C21" i="12"/>
  <c r="B21" i="12"/>
  <c r="K20" i="12"/>
  <c r="J20" i="12"/>
  <c r="I20" i="12"/>
  <c r="H20" i="12"/>
  <c r="G20" i="12"/>
  <c r="F20" i="12"/>
  <c r="E20" i="12"/>
  <c r="D20" i="12"/>
  <c r="C20" i="12"/>
  <c r="B20" i="12"/>
  <c r="K19" i="12"/>
  <c r="J19" i="12"/>
  <c r="I19" i="12"/>
  <c r="H19" i="12"/>
  <c r="G19" i="12"/>
  <c r="F19" i="12"/>
  <c r="E19" i="12"/>
  <c r="D19" i="12"/>
  <c r="C19" i="12"/>
  <c r="B19" i="12"/>
  <c r="K18" i="12"/>
  <c r="J18" i="12"/>
  <c r="I18" i="12"/>
  <c r="H18" i="12"/>
  <c r="G18" i="12"/>
  <c r="F18" i="12"/>
  <c r="E18" i="12"/>
  <c r="D18" i="12"/>
  <c r="C18" i="12"/>
  <c r="B18" i="12"/>
  <c r="K17" i="12"/>
  <c r="J17" i="12"/>
  <c r="I17" i="12"/>
  <c r="H17" i="12"/>
  <c r="G17" i="12"/>
  <c r="F17" i="12"/>
  <c r="E17" i="12"/>
  <c r="D17" i="12"/>
  <c r="C17" i="12"/>
  <c r="B17" i="12"/>
  <c r="K16" i="12"/>
  <c r="J16" i="12"/>
  <c r="I16" i="12"/>
  <c r="H16" i="12"/>
  <c r="G16" i="12"/>
  <c r="F16" i="12"/>
  <c r="E16" i="12"/>
  <c r="D16" i="12"/>
  <c r="C16" i="12"/>
  <c r="B16" i="12"/>
  <c r="K15" i="12"/>
  <c r="J15" i="12"/>
  <c r="I15" i="12"/>
  <c r="H15" i="12"/>
  <c r="G15" i="12"/>
  <c r="F15" i="12"/>
  <c r="E15" i="12"/>
  <c r="D15" i="12"/>
  <c r="C15" i="12"/>
  <c r="B15" i="12"/>
  <c r="K14" i="12"/>
  <c r="J14" i="12"/>
  <c r="I14" i="12"/>
  <c r="H14" i="12"/>
  <c r="G14" i="12"/>
  <c r="F14" i="12"/>
  <c r="E14" i="12"/>
  <c r="D14" i="12"/>
  <c r="C14" i="12"/>
  <c r="B14" i="12"/>
  <c r="K13" i="12"/>
  <c r="J13" i="12"/>
  <c r="I13" i="12"/>
  <c r="H13" i="12"/>
  <c r="G13" i="12"/>
  <c r="F13" i="12"/>
  <c r="E13" i="12"/>
  <c r="D13" i="12"/>
  <c r="C13" i="12"/>
  <c r="B13" i="12"/>
  <c r="K12" i="12"/>
  <c r="J12" i="12"/>
  <c r="I12" i="12"/>
  <c r="H12" i="12"/>
  <c r="G12" i="12"/>
  <c r="F12" i="12"/>
  <c r="E12" i="12"/>
  <c r="D12" i="12"/>
  <c r="C12" i="12"/>
  <c r="B12" i="12"/>
  <c r="K11" i="12"/>
  <c r="J11" i="12"/>
  <c r="I11" i="12"/>
  <c r="H11" i="12"/>
  <c r="G11" i="12"/>
  <c r="F11" i="12"/>
  <c r="E11" i="12"/>
  <c r="D11" i="12"/>
  <c r="C11" i="12"/>
  <c r="B11" i="12"/>
  <c r="K10" i="12"/>
  <c r="J10" i="12"/>
  <c r="I10" i="12"/>
  <c r="H10" i="12"/>
  <c r="G10" i="12"/>
  <c r="F10" i="12"/>
  <c r="E10" i="12"/>
  <c r="D10" i="12"/>
  <c r="C10" i="12"/>
  <c r="B10" i="12"/>
  <c r="K9" i="12"/>
  <c r="J9" i="12"/>
  <c r="I9" i="12"/>
  <c r="H9" i="12"/>
  <c r="G9" i="12"/>
  <c r="F9" i="12"/>
  <c r="E9" i="12"/>
  <c r="D9" i="12"/>
  <c r="C9" i="12"/>
  <c r="B9" i="12"/>
  <c r="K8" i="12"/>
  <c r="J8" i="12"/>
  <c r="I8" i="12"/>
  <c r="H8" i="12"/>
  <c r="G8" i="12"/>
  <c r="F8" i="12"/>
  <c r="E8" i="12"/>
  <c r="D8" i="12"/>
  <c r="C8" i="12"/>
  <c r="B8" i="12"/>
  <c r="J66" i="11"/>
  <c r="L66" i="11"/>
  <c r="I66" i="11"/>
  <c r="K66" i="11"/>
  <c r="H66" i="11"/>
  <c r="G66" i="11"/>
  <c r="F66" i="11"/>
  <c r="E66" i="11"/>
  <c r="D66" i="11"/>
  <c r="C66" i="11"/>
  <c r="B66" i="11"/>
  <c r="J65" i="11"/>
  <c r="L65" i="11"/>
  <c r="I65" i="11"/>
  <c r="K65" i="11"/>
  <c r="H65" i="11"/>
  <c r="G65" i="11"/>
  <c r="F65" i="11"/>
  <c r="E65" i="11"/>
  <c r="D65" i="11"/>
  <c r="C65" i="11"/>
  <c r="B65" i="11"/>
  <c r="J64" i="11"/>
  <c r="L64" i="11"/>
  <c r="I64" i="11"/>
  <c r="K64" i="11"/>
  <c r="H64" i="11"/>
  <c r="G64" i="11"/>
  <c r="F64" i="11"/>
  <c r="E64" i="11"/>
  <c r="D64" i="11"/>
  <c r="C64" i="11"/>
  <c r="B64" i="11"/>
  <c r="J63" i="11"/>
  <c r="L63" i="11"/>
  <c r="I63" i="11"/>
  <c r="K63" i="11"/>
  <c r="H63" i="11"/>
  <c r="G63" i="11"/>
  <c r="F63" i="11"/>
  <c r="E63" i="11"/>
  <c r="D63" i="11"/>
  <c r="C63" i="11"/>
  <c r="B63" i="11"/>
  <c r="J62" i="11"/>
  <c r="L62" i="11"/>
  <c r="I62" i="11"/>
  <c r="K62" i="11"/>
  <c r="H62" i="11"/>
  <c r="G62" i="11"/>
  <c r="F62" i="11"/>
  <c r="E62" i="11"/>
  <c r="D62" i="11"/>
  <c r="C62" i="11"/>
  <c r="B62" i="11"/>
  <c r="J61" i="11"/>
  <c r="L61" i="11"/>
  <c r="I61" i="11"/>
  <c r="K61" i="11"/>
  <c r="H61" i="11"/>
  <c r="G61" i="11"/>
  <c r="F61" i="11"/>
  <c r="E61" i="11"/>
  <c r="D61" i="11"/>
  <c r="C61" i="11"/>
  <c r="B61" i="11"/>
  <c r="J60" i="11"/>
  <c r="L60" i="11"/>
  <c r="I60" i="11"/>
  <c r="K60" i="11"/>
  <c r="H60" i="11"/>
  <c r="G60" i="11"/>
  <c r="F60" i="11"/>
  <c r="E60" i="11"/>
  <c r="D60" i="11"/>
  <c r="C60" i="11"/>
  <c r="B60" i="11"/>
  <c r="J59" i="11"/>
  <c r="L59" i="11"/>
  <c r="I59" i="11"/>
  <c r="K59" i="11"/>
  <c r="H59" i="11"/>
  <c r="G59" i="11"/>
  <c r="F59" i="11"/>
  <c r="E59" i="11"/>
  <c r="D59" i="11"/>
  <c r="C59" i="11"/>
  <c r="B59" i="11"/>
  <c r="J58" i="11"/>
  <c r="L58" i="11"/>
  <c r="I58" i="11"/>
  <c r="K58" i="11"/>
  <c r="H58" i="11"/>
  <c r="G58" i="11"/>
  <c r="F58" i="11"/>
  <c r="E58" i="11"/>
  <c r="D58" i="11"/>
  <c r="C58" i="11"/>
  <c r="B58" i="11"/>
  <c r="J57" i="11"/>
  <c r="L57" i="11"/>
  <c r="I57" i="11"/>
  <c r="K57" i="11"/>
  <c r="H57" i="11"/>
  <c r="G57" i="11"/>
  <c r="F57" i="11"/>
  <c r="E57" i="11"/>
  <c r="D57" i="11"/>
  <c r="C57" i="11"/>
  <c r="B57" i="11"/>
  <c r="J56" i="11"/>
  <c r="L56" i="11"/>
  <c r="I56" i="11"/>
  <c r="K56" i="11"/>
  <c r="H56" i="11"/>
  <c r="G56" i="11"/>
  <c r="F56" i="11"/>
  <c r="E56" i="11"/>
  <c r="D56" i="11"/>
  <c r="C56" i="11"/>
  <c r="B56" i="11"/>
  <c r="J55" i="11"/>
  <c r="L55" i="11"/>
  <c r="I55" i="11"/>
  <c r="K55" i="11"/>
  <c r="H55" i="11"/>
  <c r="G55" i="11"/>
  <c r="F55" i="11"/>
  <c r="E55" i="11"/>
  <c r="D55" i="11"/>
  <c r="C55" i="11"/>
  <c r="B55" i="11"/>
  <c r="J54" i="11"/>
  <c r="L54" i="11"/>
  <c r="I54" i="11"/>
  <c r="K54" i="11"/>
  <c r="H54" i="11"/>
  <c r="G54" i="11"/>
  <c r="F54" i="11"/>
  <c r="E54" i="11"/>
  <c r="D54" i="11"/>
  <c r="C54" i="11"/>
  <c r="B54" i="11"/>
  <c r="J53" i="11"/>
  <c r="L53" i="11"/>
  <c r="I53" i="11"/>
  <c r="K53" i="11"/>
  <c r="H53" i="11"/>
  <c r="G53" i="11"/>
  <c r="F53" i="11"/>
  <c r="E53" i="11"/>
  <c r="D53" i="11"/>
  <c r="C53" i="11"/>
  <c r="B53" i="11"/>
  <c r="J52" i="11"/>
  <c r="L52" i="11"/>
  <c r="I52" i="11"/>
  <c r="K52" i="11"/>
  <c r="H52" i="11"/>
  <c r="G52" i="11"/>
  <c r="F52" i="11"/>
  <c r="E52" i="11"/>
  <c r="D52" i="11"/>
  <c r="C52" i="11"/>
  <c r="B52" i="11"/>
  <c r="J51" i="11"/>
  <c r="L51" i="11"/>
  <c r="I51" i="11"/>
  <c r="K51" i="11"/>
  <c r="H51" i="11"/>
  <c r="G51" i="11"/>
  <c r="F51" i="11"/>
  <c r="E51" i="11"/>
  <c r="D51" i="11"/>
  <c r="C51" i="11"/>
  <c r="B51" i="11"/>
  <c r="J50" i="11"/>
  <c r="L50" i="11"/>
  <c r="I50" i="11"/>
  <c r="K50" i="11"/>
  <c r="H50" i="11"/>
  <c r="G50" i="11"/>
  <c r="F50" i="11"/>
  <c r="E50" i="11"/>
  <c r="D50" i="11"/>
  <c r="C50" i="11"/>
  <c r="B50" i="11"/>
  <c r="J49" i="11"/>
  <c r="L49" i="11"/>
  <c r="I49" i="11"/>
  <c r="K49" i="11"/>
  <c r="H49" i="11"/>
  <c r="G49" i="11"/>
  <c r="F49" i="11"/>
  <c r="E49" i="11"/>
  <c r="D49" i="11"/>
  <c r="C49" i="11"/>
  <c r="B49" i="11"/>
  <c r="J48" i="11"/>
  <c r="L48" i="11"/>
  <c r="I48" i="11"/>
  <c r="K48" i="11"/>
  <c r="H48" i="11"/>
  <c r="G48" i="11"/>
  <c r="F48" i="11"/>
  <c r="E48" i="11"/>
  <c r="D48" i="11"/>
  <c r="C48" i="11"/>
  <c r="B48" i="11"/>
  <c r="J47" i="11"/>
  <c r="L47" i="11"/>
  <c r="I47" i="11"/>
  <c r="K47" i="11"/>
  <c r="H47" i="11"/>
  <c r="G47" i="11"/>
  <c r="F47" i="11"/>
  <c r="E47" i="11"/>
  <c r="D47" i="11"/>
  <c r="C47" i="11"/>
  <c r="B47" i="11"/>
  <c r="J46" i="11"/>
  <c r="L46" i="11"/>
  <c r="I46" i="11"/>
  <c r="K46" i="11"/>
  <c r="H46" i="11"/>
  <c r="G46" i="11"/>
  <c r="F46" i="11"/>
  <c r="E46" i="11"/>
  <c r="D46" i="11"/>
  <c r="C46" i="11"/>
  <c r="B46" i="11"/>
  <c r="J45" i="11"/>
  <c r="L45" i="11"/>
  <c r="I45" i="11"/>
  <c r="K45" i="11"/>
  <c r="H45" i="11"/>
  <c r="G45" i="11"/>
  <c r="F45" i="11"/>
  <c r="E45" i="11"/>
  <c r="D45" i="11"/>
  <c r="C45" i="11"/>
  <c r="B45" i="11"/>
  <c r="J44" i="11"/>
  <c r="L44" i="11"/>
  <c r="I44" i="11"/>
  <c r="K44" i="11"/>
  <c r="H44" i="11"/>
  <c r="G44" i="11"/>
  <c r="F44" i="11"/>
  <c r="E44" i="11"/>
  <c r="D44" i="11"/>
  <c r="C44" i="11"/>
  <c r="B44" i="11"/>
  <c r="J43" i="11"/>
  <c r="L43" i="11"/>
  <c r="I43" i="11"/>
  <c r="K43" i="11"/>
  <c r="H43" i="11"/>
  <c r="G43" i="11"/>
  <c r="F43" i="11"/>
  <c r="E43" i="11"/>
  <c r="D43" i="11"/>
  <c r="C43" i="11"/>
  <c r="B43" i="11"/>
  <c r="J42" i="11"/>
  <c r="L42" i="11"/>
  <c r="I42" i="11"/>
  <c r="K42" i="11"/>
  <c r="H42" i="11"/>
  <c r="G42" i="11"/>
  <c r="F42" i="11"/>
  <c r="E42" i="11"/>
  <c r="D42" i="11"/>
  <c r="C42" i="11"/>
  <c r="B42" i="11"/>
  <c r="J41" i="11"/>
  <c r="L41" i="11"/>
  <c r="I41" i="11"/>
  <c r="K41" i="11"/>
  <c r="H41" i="11"/>
  <c r="G41" i="11"/>
  <c r="F41" i="11"/>
  <c r="E41" i="11"/>
  <c r="D41" i="11"/>
  <c r="C41" i="11"/>
  <c r="B41" i="11"/>
  <c r="J40" i="11"/>
  <c r="L40" i="11"/>
  <c r="I40" i="11"/>
  <c r="K40" i="11"/>
  <c r="H40" i="11"/>
  <c r="G40" i="11"/>
  <c r="F40" i="11"/>
  <c r="E40" i="11"/>
  <c r="D40" i="11"/>
  <c r="C40" i="11"/>
  <c r="B40" i="11"/>
  <c r="J39" i="11"/>
  <c r="L39" i="11"/>
  <c r="I39" i="11"/>
  <c r="K39" i="11"/>
  <c r="H39" i="11"/>
  <c r="G39" i="11"/>
  <c r="F39" i="11"/>
  <c r="E39" i="11"/>
  <c r="D39" i="11"/>
  <c r="C39" i="11"/>
  <c r="B39" i="11"/>
  <c r="J38" i="11"/>
  <c r="L38" i="11"/>
  <c r="I38" i="11"/>
  <c r="K38" i="11"/>
  <c r="H38" i="11"/>
  <c r="G38" i="11"/>
  <c r="F38" i="11"/>
  <c r="E38" i="11"/>
  <c r="D38" i="11"/>
  <c r="C38" i="11"/>
  <c r="B38" i="11"/>
  <c r="J37" i="11"/>
  <c r="L37" i="11"/>
  <c r="I37" i="11"/>
  <c r="K37" i="11"/>
  <c r="H37" i="11"/>
  <c r="G37" i="11"/>
  <c r="F37" i="11"/>
  <c r="E37" i="11"/>
  <c r="D37" i="11"/>
  <c r="C37" i="11"/>
  <c r="B37" i="11"/>
  <c r="J36" i="11"/>
  <c r="L36" i="11"/>
  <c r="I36" i="11"/>
  <c r="K36" i="11"/>
  <c r="H36" i="11"/>
  <c r="G36" i="11"/>
  <c r="F36" i="11"/>
  <c r="E36" i="11"/>
  <c r="D36" i="11"/>
  <c r="C36" i="11"/>
  <c r="B36" i="11"/>
  <c r="J35" i="11"/>
  <c r="L35" i="11"/>
  <c r="I35" i="11"/>
  <c r="K35" i="11"/>
  <c r="H35" i="11"/>
  <c r="G35" i="11"/>
  <c r="F35" i="11"/>
  <c r="E35" i="11"/>
  <c r="D35" i="11"/>
  <c r="C35" i="11"/>
  <c r="B35" i="11"/>
  <c r="J34" i="11"/>
  <c r="L34" i="11"/>
  <c r="I34" i="11"/>
  <c r="K34" i="11"/>
  <c r="H34" i="11"/>
  <c r="G34" i="11"/>
  <c r="F34" i="11"/>
  <c r="E34" i="11"/>
  <c r="D34" i="11"/>
  <c r="C34" i="11"/>
  <c r="B34" i="11"/>
  <c r="J33" i="11"/>
  <c r="L33" i="11"/>
  <c r="I33" i="11"/>
  <c r="K33" i="11"/>
  <c r="H33" i="11"/>
  <c r="G33" i="11"/>
  <c r="F33" i="11"/>
  <c r="E33" i="11"/>
  <c r="D33" i="11"/>
  <c r="C33" i="11"/>
  <c r="B33" i="11"/>
  <c r="J32" i="11"/>
  <c r="L32" i="11"/>
  <c r="I32" i="11"/>
  <c r="K32" i="11"/>
  <c r="H32" i="11"/>
  <c r="G32" i="11"/>
  <c r="F32" i="11"/>
  <c r="E32" i="11"/>
  <c r="D32" i="11"/>
  <c r="C32" i="11"/>
  <c r="B32" i="11"/>
  <c r="J31" i="11"/>
  <c r="L31" i="11"/>
  <c r="I31" i="11"/>
  <c r="K31" i="11"/>
  <c r="H31" i="11"/>
  <c r="G31" i="11"/>
  <c r="F31" i="11"/>
  <c r="E31" i="11"/>
  <c r="D31" i="11"/>
  <c r="C31" i="11"/>
  <c r="B31" i="11"/>
  <c r="J30" i="11"/>
  <c r="L30" i="11"/>
  <c r="I30" i="11"/>
  <c r="K30" i="11"/>
  <c r="H30" i="11"/>
  <c r="G30" i="11"/>
  <c r="F30" i="11"/>
  <c r="E30" i="11"/>
  <c r="D30" i="11"/>
  <c r="C30" i="11"/>
  <c r="B30" i="11"/>
  <c r="J29" i="11"/>
  <c r="L29" i="11"/>
  <c r="I29" i="11"/>
  <c r="K29" i="11"/>
  <c r="H29" i="11"/>
  <c r="G29" i="11"/>
  <c r="F29" i="11"/>
  <c r="E29" i="11"/>
  <c r="D29" i="11"/>
  <c r="C29" i="11"/>
  <c r="B29" i="11"/>
  <c r="J28" i="11"/>
  <c r="L28" i="11"/>
  <c r="I28" i="11"/>
  <c r="K28" i="11"/>
  <c r="H28" i="11"/>
  <c r="G28" i="11"/>
  <c r="F28" i="11"/>
  <c r="E28" i="11"/>
  <c r="D28" i="11"/>
  <c r="C28" i="11"/>
  <c r="B28" i="11"/>
  <c r="J27" i="11"/>
  <c r="L27" i="11"/>
  <c r="I27" i="11"/>
  <c r="K27" i="11"/>
  <c r="H27" i="11"/>
  <c r="G27" i="11"/>
  <c r="F27" i="11"/>
  <c r="E27" i="11"/>
  <c r="D27" i="11"/>
  <c r="C27" i="11"/>
  <c r="B27" i="11"/>
  <c r="J26" i="11"/>
  <c r="L26" i="11"/>
  <c r="I26" i="11"/>
  <c r="K26" i="11"/>
  <c r="H26" i="11"/>
  <c r="G26" i="11"/>
  <c r="F26" i="11"/>
  <c r="E26" i="11"/>
  <c r="D26" i="11"/>
  <c r="C26" i="11"/>
  <c r="B26" i="11"/>
  <c r="J25" i="11"/>
  <c r="L25" i="11"/>
  <c r="I25" i="11"/>
  <c r="K25" i="11"/>
  <c r="H25" i="11"/>
  <c r="G25" i="11"/>
  <c r="F25" i="11"/>
  <c r="E25" i="11"/>
  <c r="D25" i="11"/>
  <c r="C25" i="11"/>
  <c r="B25" i="11"/>
  <c r="J24" i="11"/>
  <c r="L24" i="11"/>
  <c r="I24" i="11"/>
  <c r="K24" i="11"/>
  <c r="H24" i="11"/>
  <c r="G24" i="11"/>
  <c r="F24" i="11"/>
  <c r="E24" i="11"/>
  <c r="D24" i="11"/>
  <c r="C24" i="11"/>
  <c r="B24" i="11"/>
  <c r="J23" i="11"/>
  <c r="L23" i="11"/>
  <c r="I23" i="11"/>
  <c r="K23" i="11"/>
  <c r="H23" i="11"/>
  <c r="G23" i="11"/>
  <c r="F23" i="11"/>
  <c r="E23" i="11"/>
  <c r="D23" i="11"/>
  <c r="C23" i="11"/>
  <c r="B23" i="11"/>
  <c r="J22" i="11"/>
  <c r="L22" i="11"/>
  <c r="I22" i="11"/>
  <c r="K22" i="11"/>
  <c r="H22" i="11"/>
  <c r="G22" i="11"/>
  <c r="F22" i="11"/>
  <c r="E22" i="11"/>
  <c r="D22" i="11"/>
  <c r="C22" i="11"/>
  <c r="B22" i="11"/>
  <c r="J21" i="11"/>
  <c r="L21" i="11"/>
  <c r="I21" i="11"/>
  <c r="K21" i="11"/>
  <c r="H21" i="11"/>
  <c r="G21" i="11"/>
  <c r="F21" i="11"/>
  <c r="E21" i="11"/>
  <c r="D21" i="11"/>
  <c r="C21" i="11"/>
  <c r="B21" i="11"/>
  <c r="J20" i="11"/>
  <c r="L20" i="11"/>
  <c r="I20" i="11"/>
  <c r="K20" i="11"/>
  <c r="H20" i="11"/>
  <c r="G20" i="11"/>
  <c r="F20" i="11"/>
  <c r="E20" i="11"/>
  <c r="D20" i="11"/>
  <c r="C20" i="11"/>
  <c r="B20" i="11"/>
  <c r="J19" i="11"/>
  <c r="L19" i="11"/>
  <c r="I19" i="11"/>
  <c r="K19" i="11"/>
  <c r="H19" i="11"/>
  <c r="G19" i="11"/>
  <c r="F19" i="11"/>
  <c r="E19" i="11"/>
  <c r="D19" i="11"/>
  <c r="C19" i="11"/>
  <c r="B19" i="11"/>
  <c r="J18" i="11"/>
  <c r="L18" i="11"/>
  <c r="I18" i="11"/>
  <c r="K18" i="11"/>
  <c r="H18" i="11"/>
  <c r="G18" i="11"/>
  <c r="F18" i="11"/>
  <c r="E18" i="11"/>
  <c r="D18" i="11"/>
  <c r="C18" i="11"/>
  <c r="B18" i="11"/>
  <c r="J17" i="11"/>
  <c r="L17" i="11"/>
  <c r="I17" i="11"/>
  <c r="K17" i="11"/>
  <c r="H17" i="11"/>
  <c r="G17" i="11"/>
  <c r="F17" i="11"/>
  <c r="E17" i="11"/>
  <c r="D17" i="11"/>
  <c r="C17" i="11"/>
  <c r="B17" i="11"/>
  <c r="J16" i="11"/>
  <c r="L16" i="11"/>
  <c r="I16" i="11"/>
  <c r="K16" i="11"/>
  <c r="H16" i="11"/>
  <c r="G16" i="11"/>
  <c r="F16" i="11"/>
  <c r="E16" i="11"/>
  <c r="D16" i="11"/>
  <c r="C16" i="11"/>
  <c r="B16" i="11"/>
  <c r="J15" i="11"/>
  <c r="L15" i="11"/>
  <c r="I15" i="11"/>
  <c r="K15" i="11"/>
  <c r="H15" i="11"/>
  <c r="G15" i="11"/>
  <c r="F15" i="11"/>
  <c r="E15" i="11"/>
  <c r="D15" i="11"/>
  <c r="C15" i="11"/>
  <c r="B15" i="11"/>
  <c r="J14" i="11"/>
  <c r="L14" i="11"/>
  <c r="I14" i="11"/>
  <c r="K14" i="11"/>
  <c r="H14" i="11"/>
  <c r="G14" i="11"/>
  <c r="F14" i="11"/>
  <c r="E14" i="11"/>
  <c r="D14" i="11"/>
  <c r="C14" i="11"/>
  <c r="B14" i="11"/>
  <c r="J13" i="11"/>
  <c r="L13" i="11"/>
  <c r="I13" i="11"/>
  <c r="K13" i="11"/>
  <c r="H13" i="11"/>
  <c r="G13" i="11"/>
  <c r="F13" i="11"/>
  <c r="E13" i="11"/>
  <c r="D13" i="11"/>
  <c r="C13" i="11"/>
  <c r="B13" i="11"/>
  <c r="J12" i="11"/>
  <c r="L12" i="11"/>
  <c r="I12" i="11"/>
  <c r="K12" i="11"/>
  <c r="H12" i="11"/>
  <c r="G12" i="11"/>
  <c r="F12" i="11"/>
  <c r="E12" i="11"/>
  <c r="D12" i="11"/>
  <c r="C12" i="11"/>
  <c r="B12" i="11"/>
  <c r="J11" i="11"/>
  <c r="L11" i="11"/>
  <c r="I11" i="11"/>
  <c r="K11" i="11"/>
  <c r="H11" i="11"/>
  <c r="G11" i="11"/>
  <c r="F11" i="11"/>
  <c r="E11" i="11"/>
  <c r="D11" i="11"/>
  <c r="C11" i="11"/>
  <c r="B11" i="11"/>
  <c r="J10" i="11"/>
  <c r="L10" i="11"/>
  <c r="I10" i="11"/>
  <c r="K10" i="11"/>
  <c r="H10" i="11"/>
  <c r="G10" i="11"/>
  <c r="F10" i="11"/>
  <c r="E10" i="11"/>
  <c r="D10" i="11"/>
  <c r="C10" i="11"/>
  <c r="B10" i="11"/>
  <c r="J9" i="11"/>
  <c r="L9" i="11"/>
  <c r="I9" i="11"/>
  <c r="K9" i="11"/>
  <c r="H9" i="11"/>
  <c r="G9" i="11"/>
  <c r="F9" i="11"/>
  <c r="E9" i="11"/>
  <c r="D9" i="11"/>
  <c r="C9" i="11"/>
  <c r="B9" i="11"/>
  <c r="J8" i="11"/>
  <c r="L8" i="11"/>
  <c r="I8" i="11"/>
  <c r="K8" i="11"/>
  <c r="H8" i="11"/>
  <c r="G8" i="11"/>
  <c r="F8" i="11"/>
  <c r="E8" i="11"/>
  <c r="D8" i="11"/>
  <c r="C8" i="11"/>
  <c r="B8" i="11"/>
  <c r="K52" i="10"/>
  <c r="J52" i="10"/>
  <c r="I52" i="10"/>
  <c r="H52" i="10"/>
  <c r="G52" i="10"/>
  <c r="F52" i="10"/>
  <c r="E52" i="10"/>
  <c r="D52" i="10"/>
  <c r="C52" i="10"/>
  <c r="B52" i="10"/>
  <c r="K51" i="10"/>
  <c r="J51" i="10"/>
  <c r="I51" i="10"/>
  <c r="H51" i="10"/>
  <c r="G51" i="10"/>
  <c r="F51" i="10"/>
  <c r="E51" i="10"/>
  <c r="D51" i="10"/>
  <c r="C51" i="10"/>
  <c r="B51" i="10"/>
  <c r="K50" i="10"/>
  <c r="J50" i="10"/>
  <c r="I50" i="10"/>
  <c r="H50" i="10"/>
  <c r="G50" i="10"/>
  <c r="F50" i="10"/>
  <c r="E50" i="10"/>
  <c r="D50" i="10"/>
  <c r="C50" i="10"/>
  <c r="B50" i="10"/>
  <c r="K49" i="10"/>
  <c r="J49" i="10"/>
  <c r="I49" i="10"/>
  <c r="H49" i="10"/>
  <c r="G49" i="10"/>
  <c r="F49" i="10"/>
  <c r="E49" i="10"/>
  <c r="D49" i="10"/>
  <c r="C49" i="10"/>
  <c r="B49" i="10"/>
  <c r="K48" i="10"/>
  <c r="J48" i="10"/>
  <c r="I48" i="10"/>
  <c r="H48" i="10"/>
  <c r="G48" i="10"/>
  <c r="F48" i="10"/>
  <c r="E48" i="10"/>
  <c r="D48" i="10"/>
  <c r="C48" i="10"/>
  <c r="B48" i="10"/>
  <c r="K47" i="10"/>
  <c r="J47" i="10"/>
  <c r="I47" i="10"/>
  <c r="H47" i="10"/>
  <c r="G47" i="10"/>
  <c r="F47" i="10"/>
  <c r="E47" i="10"/>
  <c r="D47" i="10"/>
  <c r="C47" i="10"/>
  <c r="B47" i="10"/>
  <c r="K46" i="10"/>
  <c r="J46" i="10"/>
  <c r="I46" i="10"/>
  <c r="H46" i="10"/>
  <c r="G46" i="10"/>
  <c r="F46" i="10"/>
  <c r="E46" i="10"/>
  <c r="D46" i="10"/>
  <c r="C46" i="10"/>
  <c r="B46" i="10"/>
  <c r="K45" i="10"/>
  <c r="J45" i="10"/>
  <c r="I45" i="10"/>
  <c r="H45" i="10"/>
  <c r="G45" i="10"/>
  <c r="F45" i="10"/>
  <c r="E45" i="10"/>
  <c r="D45" i="10"/>
  <c r="C45" i="10"/>
  <c r="B45" i="10"/>
  <c r="K44" i="10"/>
  <c r="J44" i="10"/>
  <c r="I44" i="10"/>
  <c r="H44" i="10"/>
  <c r="G44" i="10"/>
  <c r="F44" i="10"/>
  <c r="E44" i="10"/>
  <c r="D44" i="10"/>
  <c r="C44" i="10"/>
  <c r="B44" i="10"/>
  <c r="K43" i="10"/>
  <c r="J43" i="10"/>
  <c r="I43" i="10"/>
  <c r="H43" i="10"/>
  <c r="G43" i="10"/>
  <c r="F43" i="10"/>
  <c r="E43" i="10"/>
  <c r="D43" i="10"/>
  <c r="C43" i="10"/>
  <c r="B43" i="10"/>
  <c r="K42" i="10"/>
  <c r="J42" i="10"/>
  <c r="I42" i="10"/>
  <c r="H42" i="10"/>
  <c r="G42" i="10"/>
  <c r="F42" i="10"/>
  <c r="E42" i="10"/>
  <c r="D42" i="10"/>
  <c r="C42" i="10"/>
  <c r="B42" i="10"/>
  <c r="K41" i="10"/>
  <c r="J41" i="10"/>
  <c r="I41" i="10"/>
  <c r="H41" i="10"/>
  <c r="G41" i="10"/>
  <c r="F41" i="10"/>
  <c r="E41" i="10"/>
  <c r="D41" i="10"/>
  <c r="C41" i="10"/>
  <c r="B41" i="10"/>
  <c r="K40" i="10"/>
  <c r="J40" i="10"/>
  <c r="I40" i="10"/>
  <c r="H40" i="10"/>
  <c r="G40" i="10"/>
  <c r="F40" i="10"/>
  <c r="E40" i="10"/>
  <c r="D40" i="10"/>
  <c r="C40" i="10"/>
  <c r="B40" i="10"/>
  <c r="K39" i="10"/>
  <c r="J39" i="10"/>
  <c r="I39" i="10"/>
  <c r="H39" i="10"/>
  <c r="G39" i="10"/>
  <c r="F39" i="10"/>
  <c r="E39" i="10"/>
  <c r="D39" i="10"/>
  <c r="C39" i="10"/>
  <c r="B39" i="10"/>
  <c r="K38" i="10"/>
  <c r="J38" i="10"/>
  <c r="I38" i="10"/>
  <c r="H38" i="10"/>
  <c r="G38" i="10"/>
  <c r="F38" i="10"/>
  <c r="E38" i="10"/>
  <c r="D38" i="10"/>
  <c r="C38" i="10"/>
  <c r="B38" i="10"/>
  <c r="K37" i="10"/>
  <c r="J37" i="10"/>
  <c r="I37" i="10"/>
  <c r="H37" i="10"/>
  <c r="G37" i="10"/>
  <c r="F37" i="10"/>
  <c r="E37" i="10"/>
  <c r="D37" i="10"/>
  <c r="C37" i="10"/>
  <c r="B37" i="10"/>
  <c r="K36" i="10"/>
  <c r="J36" i="10"/>
  <c r="I36" i="10"/>
  <c r="H36" i="10"/>
  <c r="G36" i="10"/>
  <c r="F36" i="10"/>
  <c r="E36" i="10"/>
  <c r="D36" i="10"/>
  <c r="C36" i="10"/>
  <c r="B36" i="10"/>
  <c r="K35" i="10"/>
  <c r="J35" i="10"/>
  <c r="I35" i="10"/>
  <c r="H35" i="10"/>
  <c r="G35" i="10"/>
  <c r="F35" i="10"/>
  <c r="E35" i="10"/>
  <c r="D35" i="10"/>
  <c r="C35" i="10"/>
  <c r="B35" i="10"/>
  <c r="K34" i="10"/>
  <c r="J34" i="10"/>
  <c r="I34" i="10"/>
  <c r="H34" i="10"/>
  <c r="G34" i="10"/>
  <c r="F34" i="10"/>
  <c r="E34" i="10"/>
  <c r="D34" i="10"/>
  <c r="C34" i="10"/>
  <c r="B34" i="10"/>
  <c r="K33" i="10"/>
  <c r="J33" i="10"/>
  <c r="I33" i="10"/>
  <c r="H33" i="10"/>
  <c r="G33" i="10"/>
  <c r="F33" i="10"/>
  <c r="E33" i="10"/>
  <c r="D33" i="10"/>
  <c r="C33" i="10"/>
  <c r="B33" i="10"/>
  <c r="K32" i="10"/>
  <c r="J32" i="10"/>
  <c r="I32" i="10"/>
  <c r="H32" i="10"/>
  <c r="G32" i="10"/>
  <c r="F32" i="10"/>
  <c r="E32" i="10"/>
  <c r="D32" i="10"/>
  <c r="C32" i="10"/>
  <c r="B32" i="10"/>
  <c r="K31" i="10"/>
  <c r="J31" i="10"/>
  <c r="I31" i="10"/>
  <c r="H31" i="10"/>
  <c r="G31" i="10"/>
  <c r="F31" i="10"/>
  <c r="E31" i="10"/>
  <c r="D31" i="10"/>
  <c r="C31" i="10"/>
  <c r="B31" i="10"/>
  <c r="K30" i="10"/>
  <c r="J30" i="10"/>
  <c r="I30" i="10"/>
  <c r="H30" i="10"/>
  <c r="G30" i="10"/>
  <c r="F30" i="10"/>
  <c r="E30" i="10"/>
  <c r="D30" i="10"/>
  <c r="C30" i="10"/>
  <c r="B30" i="10"/>
  <c r="K29" i="10"/>
  <c r="J29" i="10"/>
  <c r="I29" i="10"/>
  <c r="H29" i="10"/>
  <c r="G29" i="10"/>
  <c r="F29" i="10"/>
  <c r="E29" i="10"/>
  <c r="D29" i="10"/>
  <c r="C29" i="10"/>
  <c r="B29" i="10"/>
  <c r="K28" i="10"/>
  <c r="J28" i="10"/>
  <c r="I28" i="10"/>
  <c r="H28" i="10"/>
  <c r="G28" i="10"/>
  <c r="F28" i="10"/>
  <c r="E28" i="10"/>
  <c r="D28" i="10"/>
  <c r="C28" i="10"/>
  <c r="B28" i="10"/>
  <c r="K27" i="10"/>
  <c r="J27" i="10"/>
  <c r="I27" i="10"/>
  <c r="H27" i="10"/>
  <c r="G27" i="10"/>
  <c r="F27" i="10"/>
  <c r="E27" i="10"/>
  <c r="D27" i="10"/>
  <c r="C27" i="10"/>
  <c r="B27" i="10"/>
  <c r="K26" i="10"/>
  <c r="J26" i="10"/>
  <c r="I26" i="10"/>
  <c r="H26" i="10"/>
  <c r="G26" i="10"/>
  <c r="F26" i="10"/>
  <c r="E26" i="10"/>
  <c r="D26" i="10"/>
  <c r="C26" i="10"/>
  <c r="B26" i="10"/>
  <c r="K25" i="10"/>
  <c r="J25" i="10"/>
  <c r="I25" i="10"/>
  <c r="H25" i="10"/>
  <c r="G25" i="10"/>
  <c r="F25" i="10"/>
  <c r="E25" i="10"/>
  <c r="D25" i="10"/>
  <c r="C25" i="10"/>
  <c r="B25" i="10"/>
  <c r="K24" i="10"/>
  <c r="J24" i="10"/>
  <c r="I24" i="10"/>
  <c r="H24" i="10"/>
  <c r="G24" i="10"/>
  <c r="F24" i="10"/>
  <c r="E24" i="10"/>
  <c r="D24" i="10"/>
  <c r="C24" i="10"/>
  <c r="B24" i="10"/>
  <c r="K23" i="10"/>
  <c r="J23" i="10"/>
  <c r="I23" i="10"/>
  <c r="H23" i="10"/>
  <c r="G23" i="10"/>
  <c r="F23" i="10"/>
  <c r="E23" i="10"/>
  <c r="D23" i="10"/>
  <c r="C23" i="10"/>
  <c r="B23" i="10"/>
  <c r="K22" i="10"/>
  <c r="J22" i="10"/>
  <c r="I22" i="10"/>
  <c r="H22" i="10"/>
  <c r="G22" i="10"/>
  <c r="F22" i="10"/>
  <c r="E22" i="10"/>
  <c r="D22" i="10"/>
  <c r="C22" i="10"/>
  <c r="B22" i="10"/>
  <c r="K21" i="10"/>
  <c r="J21" i="10"/>
  <c r="I21" i="10"/>
  <c r="H21" i="10"/>
  <c r="G21" i="10"/>
  <c r="F21" i="10"/>
  <c r="E21" i="10"/>
  <c r="D21" i="10"/>
  <c r="C21" i="10"/>
  <c r="B21" i="10"/>
  <c r="K20" i="10"/>
  <c r="J20" i="10"/>
  <c r="I20" i="10"/>
  <c r="H20" i="10"/>
  <c r="G20" i="10"/>
  <c r="F20" i="10"/>
  <c r="E20" i="10"/>
  <c r="D20" i="10"/>
  <c r="C20" i="10"/>
  <c r="B20" i="10"/>
  <c r="K19" i="10"/>
  <c r="J19" i="10"/>
  <c r="I19" i="10"/>
  <c r="H19" i="10"/>
  <c r="G19" i="10"/>
  <c r="F19" i="10"/>
  <c r="E19" i="10"/>
  <c r="D19" i="10"/>
  <c r="C19" i="10"/>
  <c r="B19" i="10"/>
  <c r="K18" i="10"/>
  <c r="J18" i="10"/>
  <c r="I18" i="10"/>
  <c r="H18" i="10"/>
  <c r="G18" i="10"/>
  <c r="F18" i="10"/>
  <c r="E18" i="10"/>
  <c r="D18" i="10"/>
  <c r="C18" i="10"/>
  <c r="B18" i="10"/>
  <c r="K17" i="10"/>
  <c r="J17" i="10"/>
  <c r="I17" i="10"/>
  <c r="H17" i="10"/>
  <c r="G17" i="10"/>
  <c r="F17" i="10"/>
  <c r="E17" i="10"/>
  <c r="D17" i="10"/>
  <c r="C17" i="10"/>
  <c r="B17" i="10"/>
  <c r="K16" i="10"/>
  <c r="J16" i="10"/>
  <c r="I16" i="10"/>
  <c r="H16" i="10"/>
  <c r="G16" i="10"/>
  <c r="F16" i="10"/>
  <c r="E16" i="10"/>
  <c r="D16" i="10"/>
  <c r="C16" i="10"/>
  <c r="B16" i="10"/>
  <c r="K15" i="10"/>
  <c r="J15" i="10"/>
  <c r="I15" i="10"/>
  <c r="H15" i="10"/>
  <c r="G15" i="10"/>
  <c r="F15" i="10"/>
  <c r="E15" i="10"/>
  <c r="D15" i="10"/>
  <c r="C15" i="10"/>
  <c r="B15" i="10"/>
  <c r="K14" i="10"/>
  <c r="J14" i="10"/>
  <c r="I14" i="10"/>
  <c r="H14" i="10"/>
  <c r="G14" i="10"/>
  <c r="F14" i="10"/>
  <c r="E14" i="10"/>
  <c r="D14" i="10"/>
  <c r="C14" i="10"/>
  <c r="B14" i="10"/>
  <c r="K13" i="10"/>
  <c r="J13" i="10"/>
  <c r="I13" i="10"/>
  <c r="H13" i="10"/>
  <c r="G13" i="10"/>
  <c r="F13" i="10"/>
  <c r="E13" i="10"/>
  <c r="D13" i="10"/>
  <c r="C13" i="10"/>
  <c r="B13" i="10"/>
  <c r="K12" i="10"/>
  <c r="J12" i="10"/>
  <c r="I12" i="10"/>
  <c r="H12" i="10"/>
  <c r="G12" i="10"/>
  <c r="F12" i="10"/>
  <c r="E12" i="10"/>
  <c r="D12" i="10"/>
  <c r="C12" i="10"/>
  <c r="B12" i="10"/>
  <c r="K11" i="10"/>
  <c r="J11" i="10"/>
  <c r="I11" i="10"/>
  <c r="H11" i="10"/>
  <c r="G11" i="10"/>
  <c r="F11" i="10"/>
  <c r="E11" i="10"/>
  <c r="D11" i="10"/>
  <c r="C11" i="10"/>
  <c r="B11" i="10"/>
  <c r="K10" i="10"/>
  <c r="J10" i="10"/>
  <c r="I10" i="10"/>
  <c r="H10" i="10"/>
  <c r="G10" i="10"/>
  <c r="F10" i="10"/>
  <c r="E10" i="10"/>
  <c r="D10" i="10"/>
  <c r="C10" i="10"/>
  <c r="B10" i="10"/>
  <c r="K9" i="10"/>
  <c r="J9" i="10"/>
  <c r="I9" i="10"/>
  <c r="H9" i="10"/>
  <c r="G9" i="10"/>
  <c r="F9" i="10"/>
  <c r="E9" i="10"/>
  <c r="D9" i="10"/>
  <c r="C9" i="10"/>
  <c r="B9" i="10"/>
  <c r="K8" i="10"/>
  <c r="J8" i="10"/>
  <c r="I8" i="10"/>
  <c r="H8" i="10"/>
  <c r="G8" i="10"/>
  <c r="F8" i="10"/>
  <c r="E8" i="10"/>
  <c r="D8" i="10"/>
  <c r="C8" i="10"/>
  <c r="B8" i="10"/>
  <c r="K55" i="9"/>
  <c r="J55" i="9"/>
  <c r="I55" i="9"/>
  <c r="H55" i="9"/>
  <c r="G55" i="9"/>
  <c r="F55" i="9"/>
  <c r="E55" i="9"/>
  <c r="D55" i="9"/>
  <c r="C55" i="9"/>
  <c r="B55" i="9"/>
  <c r="K54" i="9"/>
  <c r="J54" i="9"/>
  <c r="I54" i="9"/>
  <c r="H54" i="9"/>
  <c r="G54" i="9"/>
  <c r="F54" i="9"/>
  <c r="E54" i="9"/>
  <c r="D54" i="9"/>
  <c r="C54" i="9"/>
  <c r="B54" i="9"/>
  <c r="K53" i="9"/>
  <c r="J53" i="9"/>
  <c r="I53" i="9"/>
  <c r="H53" i="9"/>
  <c r="G53" i="9"/>
  <c r="F53" i="9"/>
  <c r="E53" i="9"/>
  <c r="D53" i="9"/>
  <c r="C53" i="9"/>
  <c r="B53" i="9"/>
  <c r="K52" i="9"/>
  <c r="J52" i="9"/>
  <c r="I52" i="9"/>
  <c r="H52" i="9"/>
  <c r="G52" i="9"/>
  <c r="F52" i="9"/>
  <c r="E52" i="9"/>
  <c r="D52" i="9"/>
  <c r="C52" i="9"/>
  <c r="B52" i="9"/>
  <c r="K51" i="9"/>
  <c r="J51" i="9"/>
  <c r="I51" i="9"/>
  <c r="H51" i="9"/>
  <c r="G51" i="9"/>
  <c r="F51" i="9"/>
  <c r="E51" i="9"/>
  <c r="D51" i="9"/>
  <c r="C51" i="9"/>
  <c r="B51" i="9"/>
  <c r="K50" i="9"/>
  <c r="J50" i="9"/>
  <c r="I50" i="9"/>
  <c r="H50" i="9"/>
  <c r="G50" i="9"/>
  <c r="F50" i="9"/>
  <c r="E50" i="9"/>
  <c r="D50" i="9"/>
  <c r="C50" i="9"/>
  <c r="B50" i="9"/>
  <c r="K49" i="9"/>
  <c r="J49" i="9"/>
  <c r="I49" i="9"/>
  <c r="H49" i="9"/>
  <c r="G49" i="9"/>
  <c r="F49" i="9"/>
  <c r="E49" i="9"/>
  <c r="D49" i="9"/>
  <c r="C49" i="9"/>
  <c r="B49" i="9"/>
  <c r="K48" i="9"/>
  <c r="J48" i="9"/>
  <c r="I48" i="9"/>
  <c r="H48" i="9"/>
  <c r="G48" i="9"/>
  <c r="F48" i="9"/>
  <c r="E48" i="9"/>
  <c r="D48" i="9"/>
  <c r="C48" i="9"/>
  <c r="B48" i="9"/>
  <c r="K47" i="9"/>
  <c r="J47" i="9"/>
  <c r="I47" i="9"/>
  <c r="H47" i="9"/>
  <c r="G47" i="9"/>
  <c r="F47" i="9"/>
  <c r="E47" i="9"/>
  <c r="D47" i="9"/>
  <c r="C47" i="9"/>
  <c r="B47" i="9"/>
  <c r="K46" i="9"/>
  <c r="J46" i="9"/>
  <c r="I46" i="9"/>
  <c r="H46" i="9"/>
  <c r="G46" i="9"/>
  <c r="F46" i="9"/>
  <c r="E46" i="9"/>
  <c r="D46" i="9"/>
  <c r="C46" i="9"/>
  <c r="B46" i="9"/>
  <c r="K45" i="9"/>
  <c r="J45" i="9"/>
  <c r="I45" i="9"/>
  <c r="H45" i="9"/>
  <c r="G45" i="9"/>
  <c r="F45" i="9"/>
  <c r="E45" i="9"/>
  <c r="D45" i="9"/>
  <c r="C45" i="9"/>
  <c r="B45" i="9"/>
  <c r="K44" i="9"/>
  <c r="J44" i="9"/>
  <c r="I44" i="9"/>
  <c r="H44" i="9"/>
  <c r="G44" i="9"/>
  <c r="F44" i="9"/>
  <c r="E44" i="9"/>
  <c r="D44" i="9"/>
  <c r="C44" i="9"/>
  <c r="B44" i="9"/>
  <c r="K43" i="9"/>
  <c r="J43" i="9"/>
  <c r="I43" i="9"/>
  <c r="H43" i="9"/>
  <c r="G43" i="9"/>
  <c r="F43" i="9"/>
  <c r="E43" i="9"/>
  <c r="D43" i="9"/>
  <c r="C43" i="9"/>
  <c r="B43" i="9"/>
  <c r="K42" i="9"/>
  <c r="J42" i="9"/>
  <c r="I42" i="9"/>
  <c r="H42" i="9"/>
  <c r="G42" i="9"/>
  <c r="F42" i="9"/>
  <c r="E42" i="9"/>
  <c r="D42" i="9"/>
  <c r="C42" i="9"/>
  <c r="B42" i="9"/>
  <c r="K41" i="9"/>
  <c r="J41" i="9"/>
  <c r="I41" i="9"/>
  <c r="H41" i="9"/>
  <c r="G41" i="9"/>
  <c r="F41" i="9"/>
  <c r="E41" i="9"/>
  <c r="D41" i="9"/>
  <c r="C41" i="9"/>
  <c r="B41" i="9"/>
  <c r="K40" i="9"/>
  <c r="J40" i="9"/>
  <c r="I40" i="9"/>
  <c r="H40" i="9"/>
  <c r="G40" i="9"/>
  <c r="F40" i="9"/>
  <c r="E40" i="9"/>
  <c r="D40" i="9"/>
  <c r="C40" i="9"/>
  <c r="B40" i="9"/>
  <c r="K39" i="9"/>
  <c r="J39" i="9"/>
  <c r="I39" i="9"/>
  <c r="H39" i="9"/>
  <c r="G39" i="9"/>
  <c r="F39" i="9"/>
  <c r="E39" i="9"/>
  <c r="D39" i="9"/>
  <c r="C39" i="9"/>
  <c r="B39" i="9"/>
  <c r="K38" i="9"/>
  <c r="J38" i="9"/>
  <c r="I38" i="9"/>
  <c r="H38" i="9"/>
  <c r="G38" i="9"/>
  <c r="F38" i="9"/>
  <c r="E38" i="9"/>
  <c r="D38" i="9"/>
  <c r="C38" i="9"/>
  <c r="B38" i="9"/>
  <c r="K37" i="9"/>
  <c r="J37" i="9"/>
  <c r="I37" i="9"/>
  <c r="H37" i="9"/>
  <c r="G37" i="9"/>
  <c r="F37" i="9"/>
  <c r="E37" i="9"/>
  <c r="D37" i="9"/>
  <c r="C37" i="9"/>
  <c r="B37" i="9"/>
  <c r="K36" i="9"/>
  <c r="J36" i="9"/>
  <c r="I36" i="9"/>
  <c r="H36" i="9"/>
  <c r="G36" i="9"/>
  <c r="F36" i="9"/>
  <c r="E36" i="9"/>
  <c r="D36" i="9"/>
  <c r="C36" i="9"/>
  <c r="B36" i="9"/>
  <c r="K35" i="9"/>
  <c r="J35" i="9"/>
  <c r="I35" i="9"/>
  <c r="H35" i="9"/>
  <c r="G35" i="9"/>
  <c r="F35" i="9"/>
  <c r="E35" i="9"/>
  <c r="D35" i="9"/>
  <c r="C35" i="9"/>
  <c r="B35" i="9"/>
  <c r="K34" i="9"/>
  <c r="J34" i="9"/>
  <c r="I34" i="9"/>
  <c r="H34" i="9"/>
  <c r="G34" i="9"/>
  <c r="F34" i="9"/>
  <c r="E34" i="9"/>
  <c r="D34" i="9"/>
  <c r="C34" i="9"/>
  <c r="B34" i="9"/>
  <c r="K33" i="9"/>
  <c r="J33" i="9"/>
  <c r="I33" i="9"/>
  <c r="H33" i="9"/>
  <c r="G33" i="9"/>
  <c r="F33" i="9"/>
  <c r="E33" i="9"/>
  <c r="D33" i="9"/>
  <c r="C33" i="9"/>
  <c r="B33" i="9"/>
  <c r="K32" i="9"/>
  <c r="J32" i="9"/>
  <c r="I32" i="9"/>
  <c r="H32" i="9"/>
  <c r="G32" i="9"/>
  <c r="F32" i="9"/>
  <c r="E32" i="9"/>
  <c r="D32" i="9"/>
  <c r="C32" i="9"/>
  <c r="B32" i="9"/>
  <c r="K31" i="9"/>
  <c r="J31" i="9"/>
  <c r="I31" i="9"/>
  <c r="H31" i="9"/>
  <c r="G31" i="9"/>
  <c r="F31" i="9"/>
  <c r="E31" i="9"/>
  <c r="D31" i="9"/>
  <c r="C31" i="9"/>
  <c r="B31" i="9"/>
  <c r="K30" i="9"/>
  <c r="J30" i="9"/>
  <c r="I30" i="9"/>
  <c r="H30" i="9"/>
  <c r="G30" i="9"/>
  <c r="F30" i="9"/>
  <c r="E30" i="9"/>
  <c r="D30" i="9"/>
  <c r="C30" i="9"/>
  <c r="B30" i="9"/>
  <c r="K29" i="9"/>
  <c r="J29" i="9"/>
  <c r="I29" i="9"/>
  <c r="H29" i="9"/>
  <c r="G29" i="9"/>
  <c r="F29" i="9"/>
  <c r="E29" i="9"/>
  <c r="D29" i="9"/>
  <c r="C29" i="9"/>
  <c r="B29" i="9"/>
  <c r="K28" i="9"/>
  <c r="J28" i="9"/>
  <c r="I28" i="9"/>
  <c r="H28" i="9"/>
  <c r="G28" i="9"/>
  <c r="F28" i="9"/>
  <c r="E28" i="9"/>
  <c r="D28" i="9"/>
  <c r="C28" i="9"/>
  <c r="B28" i="9"/>
  <c r="K27" i="9"/>
  <c r="J27" i="9"/>
  <c r="I27" i="9"/>
  <c r="H27" i="9"/>
  <c r="G27" i="9"/>
  <c r="F27" i="9"/>
  <c r="E27" i="9"/>
  <c r="D27" i="9"/>
  <c r="C27" i="9"/>
  <c r="B27" i="9"/>
  <c r="K26" i="9"/>
  <c r="J26" i="9"/>
  <c r="I26" i="9"/>
  <c r="H26" i="9"/>
  <c r="G26" i="9"/>
  <c r="F26" i="9"/>
  <c r="E26" i="9"/>
  <c r="D26" i="9"/>
  <c r="C26" i="9"/>
  <c r="B26" i="9"/>
  <c r="K25" i="9"/>
  <c r="J25" i="9"/>
  <c r="I25" i="9"/>
  <c r="H25" i="9"/>
  <c r="G25" i="9"/>
  <c r="F25" i="9"/>
  <c r="E25" i="9"/>
  <c r="D25" i="9"/>
  <c r="C25" i="9"/>
  <c r="B25" i="9"/>
  <c r="K24" i="9"/>
  <c r="J24" i="9"/>
  <c r="I24" i="9"/>
  <c r="H24" i="9"/>
  <c r="G24" i="9"/>
  <c r="F24" i="9"/>
  <c r="E24" i="9"/>
  <c r="D24" i="9"/>
  <c r="C24" i="9"/>
  <c r="B24" i="9"/>
  <c r="K23" i="9"/>
  <c r="J23" i="9"/>
  <c r="I23" i="9"/>
  <c r="H23" i="9"/>
  <c r="G23" i="9"/>
  <c r="F23" i="9"/>
  <c r="E23" i="9"/>
  <c r="D23" i="9"/>
  <c r="C23" i="9"/>
  <c r="B23" i="9"/>
  <c r="K22" i="9"/>
  <c r="J22" i="9"/>
  <c r="I22" i="9"/>
  <c r="H22" i="9"/>
  <c r="G22" i="9"/>
  <c r="F22" i="9"/>
  <c r="E22" i="9"/>
  <c r="D22" i="9"/>
  <c r="C22" i="9"/>
  <c r="B22" i="9"/>
  <c r="K21" i="9"/>
  <c r="J21" i="9"/>
  <c r="I21" i="9"/>
  <c r="H21" i="9"/>
  <c r="G21" i="9"/>
  <c r="F21" i="9"/>
  <c r="E21" i="9"/>
  <c r="D21" i="9"/>
  <c r="C21" i="9"/>
  <c r="B21" i="9"/>
  <c r="K20" i="9"/>
  <c r="J20" i="9"/>
  <c r="I20" i="9"/>
  <c r="H20" i="9"/>
  <c r="G20" i="9"/>
  <c r="F20" i="9"/>
  <c r="E20" i="9"/>
  <c r="D20" i="9"/>
  <c r="C20" i="9"/>
  <c r="B20" i="9"/>
  <c r="K19" i="9"/>
  <c r="J19" i="9"/>
  <c r="I19" i="9"/>
  <c r="H19" i="9"/>
  <c r="G19" i="9"/>
  <c r="F19" i="9"/>
  <c r="E19" i="9"/>
  <c r="D19" i="9"/>
  <c r="C19" i="9"/>
  <c r="B19" i="9"/>
  <c r="K18" i="9"/>
  <c r="J18" i="9"/>
  <c r="I18" i="9"/>
  <c r="H18" i="9"/>
  <c r="G18" i="9"/>
  <c r="F18" i="9"/>
  <c r="E18" i="9"/>
  <c r="D18" i="9"/>
  <c r="C18" i="9"/>
  <c r="B18" i="9"/>
  <c r="K17" i="9"/>
  <c r="J17" i="9"/>
  <c r="I17" i="9"/>
  <c r="H17" i="9"/>
  <c r="G17" i="9"/>
  <c r="F17" i="9"/>
  <c r="E17" i="9"/>
  <c r="D17" i="9"/>
  <c r="C17" i="9"/>
  <c r="B17" i="9"/>
  <c r="K16" i="9"/>
  <c r="J16" i="9"/>
  <c r="I16" i="9"/>
  <c r="H16" i="9"/>
  <c r="G16" i="9"/>
  <c r="F16" i="9"/>
  <c r="E16" i="9"/>
  <c r="D16" i="9"/>
  <c r="C16" i="9"/>
  <c r="B16" i="9"/>
  <c r="K15" i="9"/>
  <c r="J15" i="9"/>
  <c r="I15" i="9"/>
  <c r="H15" i="9"/>
  <c r="G15" i="9"/>
  <c r="F15" i="9"/>
  <c r="E15" i="9"/>
  <c r="D15" i="9"/>
  <c r="C15" i="9"/>
  <c r="B15" i="9"/>
  <c r="K14" i="9"/>
  <c r="J14" i="9"/>
  <c r="I14" i="9"/>
  <c r="H14" i="9"/>
  <c r="G14" i="9"/>
  <c r="F14" i="9"/>
  <c r="E14" i="9"/>
  <c r="D14" i="9"/>
  <c r="C14" i="9"/>
  <c r="B14" i="9"/>
  <c r="K13" i="9"/>
  <c r="J13" i="9"/>
  <c r="I13" i="9"/>
  <c r="H13" i="9"/>
  <c r="G13" i="9"/>
  <c r="F13" i="9"/>
  <c r="E13" i="9"/>
  <c r="D13" i="9"/>
  <c r="C13" i="9"/>
  <c r="B13" i="9"/>
  <c r="K12" i="9"/>
  <c r="J12" i="9"/>
  <c r="I12" i="9"/>
  <c r="H12" i="9"/>
  <c r="G12" i="9"/>
  <c r="F12" i="9"/>
  <c r="E12" i="9"/>
  <c r="D12" i="9"/>
  <c r="C12" i="9"/>
  <c r="B12" i="9"/>
  <c r="K11" i="9"/>
  <c r="J11" i="9"/>
  <c r="I11" i="9"/>
  <c r="H11" i="9"/>
  <c r="G11" i="9"/>
  <c r="F11" i="9"/>
  <c r="E11" i="9"/>
  <c r="D11" i="9"/>
  <c r="C11" i="9"/>
  <c r="B11" i="9"/>
  <c r="K10" i="9"/>
  <c r="J10" i="9"/>
  <c r="I10" i="9"/>
  <c r="H10" i="9"/>
  <c r="G10" i="9"/>
  <c r="F10" i="9"/>
  <c r="E10" i="9"/>
  <c r="D10" i="9"/>
  <c r="C10" i="9"/>
  <c r="B10" i="9"/>
  <c r="K9" i="9"/>
  <c r="J9" i="9"/>
  <c r="I9" i="9"/>
  <c r="H9" i="9"/>
  <c r="G9" i="9"/>
  <c r="F9" i="9"/>
  <c r="E9" i="9"/>
  <c r="D9" i="9"/>
  <c r="C9" i="9"/>
  <c r="B9" i="9"/>
  <c r="K8" i="9"/>
  <c r="J8" i="9"/>
  <c r="I8" i="9"/>
  <c r="H8" i="9"/>
  <c r="G8" i="9"/>
  <c r="F8" i="9"/>
  <c r="E8" i="9"/>
  <c r="D8" i="9"/>
  <c r="C8" i="9"/>
  <c r="B8" i="9"/>
  <c r="B9" i="8"/>
  <c r="C9" i="8"/>
  <c r="D9" i="8"/>
  <c r="E9" i="8"/>
  <c r="F9" i="8"/>
  <c r="G9" i="8"/>
  <c r="H9" i="8"/>
  <c r="I9" i="8"/>
  <c r="J9" i="8"/>
  <c r="K9" i="8"/>
  <c r="L9" i="8"/>
  <c r="M9" i="8"/>
  <c r="N9" i="8"/>
  <c r="O9" i="8"/>
  <c r="P9" i="8"/>
  <c r="Q9" i="8"/>
  <c r="R9" i="8"/>
  <c r="S9" i="8"/>
  <c r="T9" i="8"/>
  <c r="U9" i="8"/>
  <c r="V9" i="8"/>
  <c r="W9" i="8"/>
  <c r="X9" i="8"/>
  <c r="Y9" i="8"/>
  <c r="Z9" i="8"/>
  <c r="AA9" i="8"/>
  <c r="AB9" i="8"/>
  <c r="AC9" i="8"/>
  <c r="AD9" i="8"/>
  <c r="AE9" i="8"/>
  <c r="AF9" i="8"/>
  <c r="AG9" i="8"/>
  <c r="AH9" i="8"/>
  <c r="B10"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B11"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B12"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B13"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B14"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B15"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B16"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B17"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B18"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B19"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B20"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B21"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B22"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B23"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B24" i="8"/>
  <c r="C2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B25" i="8"/>
  <c r="C25" i="8"/>
  <c r="D25" i="8"/>
  <c r="E25" i="8"/>
  <c r="F25" i="8"/>
  <c r="G25" i="8"/>
  <c r="H25" i="8"/>
  <c r="I25" i="8"/>
  <c r="J25" i="8"/>
  <c r="K25" i="8"/>
  <c r="L25" i="8"/>
  <c r="M25" i="8"/>
  <c r="N25" i="8"/>
  <c r="O25" i="8"/>
  <c r="P25" i="8"/>
  <c r="Q25" i="8"/>
  <c r="R25" i="8"/>
  <c r="S25" i="8"/>
  <c r="T25" i="8"/>
  <c r="U25" i="8"/>
  <c r="V25" i="8"/>
  <c r="W25" i="8"/>
  <c r="X25" i="8"/>
  <c r="Y25" i="8"/>
  <c r="Z25" i="8"/>
  <c r="AA25" i="8"/>
  <c r="AB25" i="8"/>
  <c r="AC25" i="8"/>
  <c r="AD25" i="8"/>
  <c r="AE25" i="8"/>
  <c r="AF25" i="8"/>
  <c r="AG25" i="8"/>
  <c r="AH25" i="8"/>
  <c r="B26" i="8"/>
  <c r="C26" i="8"/>
  <c r="D26" i="8"/>
  <c r="E26" i="8"/>
  <c r="F26" i="8"/>
  <c r="G26" i="8"/>
  <c r="H26" i="8"/>
  <c r="I26" i="8"/>
  <c r="J26" i="8"/>
  <c r="K26" i="8"/>
  <c r="L26" i="8"/>
  <c r="M26" i="8"/>
  <c r="N26" i="8"/>
  <c r="O26" i="8"/>
  <c r="P26" i="8"/>
  <c r="Q26" i="8"/>
  <c r="R26" i="8"/>
  <c r="S26" i="8"/>
  <c r="T26" i="8"/>
  <c r="U26" i="8"/>
  <c r="V26" i="8"/>
  <c r="W26" i="8"/>
  <c r="X26" i="8"/>
  <c r="Y26" i="8"/>
  <c r="Z26" i="8"/>
  <c r="AA26" i="8"/>
  <c r="AB26" i="8"/>
  <c r="AC26" i="8"/>
  <c r="AD26" i="8"/>
  <c r="AE26" i="8"/>
  <c r="AF26" i="8"/>
  <c r="AG26" i="8"/>
  <c r="AH26" i="8"/>
  <c r="B27" i="8"/>
  <c r="C27" i="8"/>
  <c r="D27" i="8"/>
  <c r="E27" i="8"/>
  <c r="F27" i="8"/>
  <c r="G27" i="8"/>
  <c r="H27" i="8"/>
  <c r="I27" i="8"/>
  <c r="J27" i="8"/>
  <c r="K27" i="8"/>
  <c r="L27" i="8"/>
  <c r="M27" i="8"/>
  <c r="N27" i="8"/>
  <c r="O27" i="8"/>
  <c r="P27" i="8"/>
  <c r="Q27" i="8"/>
  <c r="R27" i="8"/>
  <c r="S27" i="8"/>
  <c r="T27" i="8"/>
  <c r="U27" i="8"/>
  <c r="V27" i="8"/>
  <c r="W27" i="8"/>
  <c r="X27" i="8"/>
  <c r="Y27" i="8"/>
  <c r="Z27" i="8"/>
  <c r="AA27" i="8"/>
  <c r="AB27" i="8"/>
  <c r="AC27" i="8"/>
  <c r="AD27" i="8"/>
  <c r="AE27" i="8"/>
  <c r="AF27" i="8"/>
  <c r="AG27" i="8"/>
  <c r="AH27" i="8"/>
  <c r="B28" i="8"/>
  <c r="C28" i="8"/>
  <c r="D28" i="8"/>
  <c r="E28" i="8"/>
  <c r="F28" i="8"/>
  <c r="G28" i="8"/>
  <c r="H28" i="8"/>
  <c r="I28" i="8"/>
  <c r="J28" i="8"/>
  <c r="K28" i="8"/>
  <c r="L28" i="8"/>
  <c r="M28" i="8"/>
  <c r="N28" i="8"/>
  <c r="O28" i="8"/>
  <c r="P28" i="8"/>
  <c r="Q28" i="8"/>
  <c r="R28" i="8"/>
  <c r="S28" i="8"/>
  <c r="T28" i="8"/>
  <c r="U28" i="8"/>
  <c r="V28" i="8"/>
  <c r="W28" i="8"/>
  <c r="X28" i="8"/>
  <c r="Y28" i="8"/>
  <c r="Z28" i="8"/>
  <c r="AA28" i="8"/>
  <c r="AB28" i="8"/>
  <c r="AC28" i="8"/>
  <c r="AD28" i="8"/>
  <c r="AE28" i="8"/>
  <c r="AF28" i="8"/>
  <c r="AG28" i="8"/>
  <c r="AH28" i="8"/>
  <c r="B29" i="8"/>
  <c r="C29" i="8"/>
  <c r="D29" i="8"/>
  <c r="E29" i="8"/>
  <c r="F29" i="8"/>
  <c r="G29" i="8"/>
  <c r="H29" i="8"/>
  <c r="I29" i="8"/>
  <c r="J29" i="8"/>
  <c r="K29" i="8"/>
  <c r="L29" i="8"/>
  <c r="M29" i="8"/>
  <c r="N29" i="8"/>
  <c r="O29" i="8"/>
  <c r="P29" i="8"/>
  <c r="Q29" i="8"/>
  <c r="R29" i="8"/>
  <c r="S29" i="8"/>
  <c r="T29" i="8"/>
  <c r="U29" i="8"/>
  <c r="V29" i="8"/>
  <c r="W29" i="8"/>
  <c r="X29" i="8"/>
  <c r="Y29" i="8"/>
  <c r="Z29" i="8"/>
  <c r="AA29" i="8"/>
  <c r="AB29" i="8"/>
  <c r="AC29" i="8"/>
  <c r="AD29" i="8"/>
  <c r="AE29" i="8"/>
  <c r="AF29" i="8"/>
  <c r="AG29" i="8"/>
  <c r="AH29" i="8"/>
  <c r="B30" i="8"/>
  <c r="C30" i="8"/>
  <c r="D30" i="8"/>
  <c r="E30" i="8"/>
  <c r="F30" i="8"/>
  <c r="G30" i="8"/>
  <c r="H30" i="8"/>
  <c r="I30" i="8"/>
  <c r="J30" i="8"/>
  <c r="K30" i="8"/>
  <c r="L30" i="8"/>
  <c r="M30" i="8"/>
  <c r="N30" i="8"/>
  <c r="O30" i="8"/>
  <c r="P30" i="8"/>
  <c r="Q30" i="8"/>
  <c r="R30" i="8"/>
  <c r="S30" i="8"/>
  <c r="T30" i="8"/>
  <c r="U30" i="8"/>
  <c r="V30" i="8"/>
  <c r="W30" i="8"/>
  <c r="X30" i="8"/>
  <c r="Y30" i="8"/>
  <c r="Z30" i="8"/>
  <c r="AA30" i="8"/>
  <c r="AB30" i="8"/>
  <c r="AC30" i="8"/>
  <c r="AD30" i="8"/>
  <c r="AE30" i="8"/>
  <c r="AF30" i="8"/>
  <c r="AG30" i="8"/>
  <c r="AH30" i="8"/>
  <c r="B31" i="8"/>
  <c r="C31" i="8"/>
  <c r="D31" i="8"/>
  <c r="E31" i="8"/>
  <c r="F31" i="8"/>
  <c r="G31" i="8"/>
  <c r="H31" i="8"/>
  <c r="I31" i="8"/>
  <c r="J31" i="8"/>
  <c r="K31" i="8"/>
  <c r="L31" i="8"/>
  <c r="M31" i="8"/>
  <c r="N31" i="8"/>
  <c r="O31" i="8"/>
  <c r="P31" i="8"/>
  <c r="Q31" i="8"/>
  <c r="R31" i="8"/>
  <c r="S31" i="8"/>
  <c r="T31" i="8"/>
  <c r="U31" i="8"/>
  <c r="V31" i="8"/>
  <c r="W31" i="8"/>
  <c r="X31" i="8"/>
  <c r="Y31" i="8"/>
  <c r="Z31" i="8"/>
  <c r="AA31" i="8"/>
  <c r="AB31" i="8"/>
  <c r="AC31" i="8"/>
  <c r="AD31" i="8"/>
  <c r="AE31" i="8"/>
  <c r="AF31" i="8"/>
  <c r="AG31" i="8"/>
  <c r="AH31" i="8"/>
  <c r="B32" i="8"/>
  <c r="C32" i="8"/>
  <c r="D32" i="8"/>
  <c r="E32" i="8"/>
  <c r="F32" i="8"/>
  <c r="G32" i="8"/>
  <c r="H32" i="8"/>
  <c r="I32" i="8"/>
  <c r="J32" i="8"/>
  <c r="K32" i="8"/>
  <c r="L32" i="8"/>
  <c r="M32" i="8"/>
  <c r="N32" i="8"/>
  <c r="O32" i="8"/>
  <c r="P32" i="8"/>
  <c r="Q32" i="8"/>
  <c r="R32" i="8"/>
  <c r="S32" i="8"/>
  <c r="T32" i="8"/>
  <c r="U32" i="8"/>
  <c r="V32" i="8"/>
  <c r="W32" i="8"/>
  <c r="X32" i="8"/>
  <c r="Y32" i="8"/>
  <c r="Z32" i="8"/>
  <c r="AA32" i="8"/>
  <c r="AB32" i="8"/>
  <c r="AC32" i="8"/>
  <c r="AD32" i="8"/>
  <c r="AE32" i="8"/>
  <c r="AF32" i="8"/>
  <c r="AG32" i="8"/>
  <c r="AH32" i="8"/>
  <c r="B33" i="8"/>
  <c r="C33" i="8"/>
  <c r="D33" i="8"/>
  <c r="E33" i="8"/>
  <c r="F33" i="8"/>
  <c r="G33" i="8"/>
  <c r="H33" i="8"/>
  <c r="I33" i="8"/>
  <c r="J33" i="8"/>
  <c r="K33" i="8"/>
  <c r="L33" i="8"/>
  <c r="M33" i="8"/>
  <c r="N33" i="8"/>
  <c r="O33" i="8"/>
  <c r="P33" i="8"/>
  <c r="Q33" i="8"/>
  <c r="R33" i="8"/>
  <c r="S33" i="8"/>
  <c r="T33" i="8"/>
  <c r="U33" i="8"/>
  <c r="V33" i="8"/>
  <c r="W33" i="8"/>
  <c r="X33" i="8"/>
  <c r="Y33" i="8"/>
  <c r="Z33" i="8"/>
  <c r="AA33" i="8"/>
  <c r="AB33" i="8"/>
  <c r="AC33" i="8"/>
  <c r="AD33" i="8"/>
  <c r="AE33" i="8"/>
  <c r="AF33" i="8"/>
  <c r="AG33" i="8"/>
  <c r="AH33" i="8"/>
  <c r="B34" i="8"/>
  <c r="C34" i="8"/>
  <c r="D34" i="8"/>
  <c r="E34" i="8"/>
  <c r="F34" i="8"/>
  <c r="G34" i="8"/>
  <c r="H34" i="8"/>
  <c r="I34" i="8"/>
  <c r="J34" i="8"/>
  <c r="K34" i="8"/>
  <c r="L34" i="8"/>
  <c r="M34" i="8"/>
  <c r="N34" i="8"/>
  <c r="O34" i="8"/>
  <c r="P34" i="8"/>
  <c r="Q34" i="8"/>
  <c r="R34" i="8"/>
  <c r="S34" i="8"/>
  <c r="T34" i="8"/>
  <c r="U34" i="8"/>
  <c r="V34" i="8"/>
  <c r="W34" i="8"/>
  <c r="X34" i="8"/>
  <c r="Y34" i="8"/>
  <c r="Z34" i="8"/>
  <c r="AA34" i="8"/>
  <c r="AB34" i="8"/>
  <c r="AC34" i="8"/>
  <c r="AD34" i="8"/>
  <c r="AE34" i="8"/>
  <c r="AF34" i="8"/>
  <c r="AG34" i="8"/>
  <c r="AH34" i="8"/>
  <c r="B35" i="8"/>
  <c r="C35" i="8"/>
  <c r="D35" i="8"/>
  <c r="E35" i="8"/>
  <c r="F35" i="8"/>
  <c r="G35" i="8"/>
  <c r="H35" i="8"/>
  <c r="I35" i="8"/>
  <c r="J35" i="8"/>
  <c r="K35" i="8"/>
  <c r="L35" i="8"/>
  <c r="M35" i="8"/>
  <c r="N35" i="8"/>
  <c r="O35" i="8"/>
  <c r="P35" i="8"/>
  <c r="Q35" i="8"/>
  <c r="R35" i="8"/>
  <c r="S35" i="8"/>
  <c r="T35" i="8"/>
  <c r="U35" i="8"/>
  <c r="V35" i="8"/>
  <c r="W35" i="8"/>
  <c r="X35" i="8"/>
  <c r="Y35" i="8"/>
  <c r="Z35" i="8"/>
  <c r="AA35" i="8"/>
  <c r="AB35" i="8"/>
  <c r="AC35" i="8"/>
  <c r="AD35" i="8"/>
  <c r="AE35" i="8"/>
  <c r="AF35" i="8"/>
  <c r="AG35" i="8"/>
  <c r="AH35" i="8"/>
  <c r="B36" i="8"/>
  <c r="C36" i="8"/>
  <c r="D36" i="8"/>
  <c r="E36" i="8"/>
  <c r="F36" i="8"/>
  <c r="G36" i="8"/>
  <c r="H36" i="8"/>
  <c r="I36" i="8"/>
  <c r="J36" i="8"/>
  <c r="K36" i="8"/>
  <c r="L36" i="8"/>
  <c r="M36" i="8"/>
  <c r="N36" i="8"/>
  <c r="O36" i="8"/>
  <c r="P36" i="8"/>
  <c r="Q36" i="8"/>
  <c r="R36" i="8"/>
  <c r="S36" i="8"/>
  <c r="T36" i="8"/>
  <c r="U36" i="8"/>
  <c r="V36" i="8"/>
  <c r="W36" i="8"/>
  <c r="X36" i="8"/>
  <c r="Y36" i="8"/>
  <c r="Z36" i="8"/>
  <c r="AA36" i="8"/>
  <c r="AB36" i="8"/>
  <c r="AC36" i="8"/>
  <c r="AD36" i="8"/>
  <c r="AE36" i="8"/>
  <c r="AF36" i="8"/>
  <c r="AG36" i="8"/>
  <c r="AH36" i="8"/>
  <c r="B37" i="8"/>
  <c r="C37" i="8"/>
  <c r="D37" i="8"/>
  <c r="E37" i="8"/>
  <c r="F37" i="8"/>
  <c r="G37" i="8"/>
  <c r="H37" i="8"/>
  <c r="I37" i="8"/>
  <c r="J37" i="8"/>
  <c r="K37" i="8"/>
  <c r="L37" i="8"/>
  <c r="M37" i="8"/>
  <c r="N37" i="8"/>
  <c r="O37" i="8"/>
  <c r="P37" i="8"/>
  <c r="Q37" i="8"/>
  <c r="R37" i="8"/>
  <c r="S37" i="8"/>
  <c r="T37" i="8"/>
  <c r="U37" i="8"/>
  <c r="V37" i="8"/>
  <c r="W37" i="8"/>
  <c r="X37" i="8"/>
  <c r="Y37" i="8"/>
  <c r="Z37" i="8"/>
  <c r="AA37" i="8"/>
  <c r="AB37" i="8"/>
  <c r="AC37" i="8"/>
  <c r="AD37" i="8"/>
  <c r="AE37" i="8"/>
  <c r="AF37" i="8"/>
  <c r="AG37" i="8"/>
  <c r="AH37" i="8"/>
  <c r="B38" i="8"/>
  <c r="C38" i="8"/>
  <c r="D38" i="8"/>
  <c r="E38" i="8"/>
  <c r="F38" i="8"/>
  <c r="G38" i="8"/>
  <c r="H38" i="8"/>
  <c r="I38" i="8"/>
  <c r="J38" i="8"/>
  <c r="K38" i="8"/>
  <c r="L38" i="8"/>
  <c r="M38" i="8"/>
  <c r="N38" i="8"/>
  <c r="O38" i="8"/>
  <c r="P38" i="8"/>
  <c r="Q38" i="8"/>
  <c r="R38" i="8"/>
  <c r="S38" i="8"/>
  <c r="T38" i="8"/>
  <c r="U38" i="8"/>
  <c r="V38" i="8"/>
  <c r="W38" i="8"/>
  <c r="X38" i="8"/>
  <c r="Y38" i="8"/>
  <c r="Z38" i="8"/>
  <c r="AA38" i="8"/>
  <c r="AB38" i="8"/>
  <c r="AC38" i="8"/>
  <c r="AD38" i="8"/>
  <c r="AE38" i="8"/>
  <c r="AF38" i="8"/>
  <c r="AG38" i="8"/>
  <c r="AH38" i="8"/>
  <c r="B39" i="8"/>
  <c r="C39" i="8"/>
  <c r="D39" i="8"/>
  <c r="E39" i="8"/>
  <c r="F39" i="8"/>
  <c r="G39" i="8"/>
  <c r="H39" i="8"/>
  <c r="I39" i="8"/>
  <c r="J39" i="8"/>
  <c r="K39" i="8"/>
  <c r="L39" i="8"/>
  <c r="M39" i="8"/>
  <c r="N39" i="8"/>
  <c r="O39" i="8"/>
  <c r="P39" i="8"/>
  <c r="Q39" i="8"/>
  <c r="R39" i="8"/>
  <c r="S39" i="8"/>
  <c r="T39" i="8"/>
  <c r="U39" i="8"/>
  <c r="V39" i="8"/>
  <c r="W39" i="8"/>
  <c r="X39" i="8"/>
  <c r="Y39" i="8"/>
  <c r="Z39" i="8"/>
  <c r="AA39" i="8"/>
  <c r="AB39" i="8"/>
  <c r="AC39" i="8"/>
  <c r="AD39" i="8"/>
  <c r="AE39" i="8"/>
  <c r="AF39" i="8"/>
  <c r="AG39" i="8"/>
  <c r="AH39" i="8"/>
  <c r="B40" i="8"/>
  <c r="C40" i="8"/>
  <c r="D40" i="8"/>
  <c r="E40"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B41" i="8"/>
  <c r="C41" i="8"/>
  <c r="D41" i="8"/>
  <c r="E41" i="8"/>
  <c r="F41" i="8"/>
  <c r="G41" i="8"/>
  <c r="H41" i="8"/>
  <c r="I41" i="8"/>
  <c r="J41" i="8"/>
  <c r="K41" i="8"/>
  <c r="L41" i="8"/>
  <c r="M41" i="8"/>
  <c r="N41" i="8"/>
  <c r="O41" i="8"/>
  <c r="P41" i="8"/>
  <c r="Q41" i="8"/>
  <c r="R41" i="8"/>
  <c r="S41" i="8"/>
  <c r="T41" i="8"/>
  <c r="U41" i="8"/>
  <c r="V41" i="8"/>
  <c r="W41" i="8"/>
  <c r="X41" i="8"/>
  <c r="Y41" i="8"/>
  <c r="Z41" i="8"/>
  <c r="AA41" i="8"/>
  <c r="AB41" i="8"/>
  <c r="AC41" i="8"/>
  <c r="AD41" i="8"/>
  <c r="AE41" i="8"/>
  <c r="AF41" i="8"/>
  <c r="AG41" i="8"/>
  <c r="AH41" i="8"/>
  <c r="B42" i="8"/>
  <c r="C42" i="8"/>
  <c r="D42" i="8"/>
  <c r="E42" i="8"/>
  <c r="F42" i="8"/>
  <c r="G42" i="8"/>
  <c r="H42" i="8"/>
  <c r="I42" i="8"/>
  <c r="J42" i="8"/>
  <c r="K42" i="8"/>
  <c r="L42" i="8"/>
  <c r="M42" i="8"/>
  <c r="N42" i="8"/>
  <c r="O42" i="8"/>
  <c r="P42" i="8"/>
  <c r="Q42" i="8"/>
  <c r="R42" i="8"/>
  <c r="S42" i="8"/>
  <c r="T42" i="8"/>
  <c r="U42" i="8"/>
  <c r="V42" i="8"/>
  <c r="W42" i="8"/>
  <c r="X42" i="8"/>
  <c r="Y42" i="8"/>
  <c r="Z42" i="8"/>
  <c r="AA42" i="8"/>
  <c r="AB42" i="8"/>
  <c r="AC42" i="8"/>
  <c r="AD42" i="8"/>
  <c r="AE42" i="8"/>
  <c r="AF42" i="8"/>
  <c r="AG42" i="8"/>
  <c r="AH42" i="8"/>
  <c r="B43" i="8"/>
  <c r="C43" i="8"/>
  <c r="D43" i="8"/>
  <c r="E43" i="8"/>
  <c r="F43" i="8"/>
  <c r="G43" i="8"/>
  <c r="H43" i="8"/>
  <c r="I43" i="8"/>
  <c r="J43" i="8"/>
  <c r="K43" i="8"/>
  <c r="L43" i="8"/>
  <c r="M43" i="8"/>
  <c r="N43" i="8"/>
  <c r="O43" i="8"/>
  <c r="P43" i="8"/>
  <c r="Q43" i="8"/>
  <c r="R43" i="8"/>
  <c r="S43" i="8"/>
  <c r="T43" i="8"/>
  <c r="U43" i="8"/>
  <c r="V43" i="8"/>
  <c r="W43" i="8"/>
  <c r="X43" i="8"/>
  <c r="Y43" i="8"/>
  <c r="Z43" i="8"/>
  <c r="AA43" i="8"/>
  <c r="AB43" i="8"/>
  <c r="AC43" i="8"/>
  <c r="AD43" i="8"/>
  <c r="AE43" i="8"/>
  <c r="AF43" i="8"/>
  <c r="AG43" i="8"/>
  <c r="AH43" i="8"/>
  <c r="B44" i="8"/>
  <c r="C44" i="8"/>
  <c r="D44" i="8"/>
  <c r="E44" i="8"/>
  <c r="F44" i="8"/>
  <c r="G44" i="8"/>
  <c r="H44" i="8"/>
  <c r="I44" i="8"/>
  <c r="J44" i="8"/>
  <c r="K44" i="8"/>
  <c r="L44" i="8"/>
  <c r="M44" i="8"/>
  <c r="N44" i="8"/>
  <c r="O44" i="8"/>
  <c r="P44" i="8"/>
  <c r="Q44" i="8"/>
  <c r="R44" i="8"/>
  <c r="S44" i="8"/>
  <c r="T44" i="8"/>
  <c r="U44" i="8"/>
  <c r="V44" i="8"/>
  <c r="W44" i="8"/>
  <c r="X44" i="8"/>
  <c r="Y44" i="8"/>
  <c r="Z44" i="8"/>
  <c r="AA44" i="8"/>
  <c r="AB44" i="8"/>
  <c r="AC44" i="8"/>
  <c r="AD44" i="8"/>
  <c r="AE44" i="8"/>
  <c r="AF44" i="8"/>
  <c r="AG44" i="8"/>
  <c r="AH44" i="8"/>
  <c r="B45" i="8"/>
  <c r="C45" i="8"/>
  <c r="D45" i="8"/>
  <c r="E45" i="8"/>
  <c r="F45" i="8"/>
  <c r="G45" i="8"/>
  <c r="H45" i="8"/>
  <c r="I45" i="8"/>
  <c r="J45" i="8"/>
  <c r="K45" i="8"/>
  <c r="L45" i="8"/>
  <c r="M45" i="8"/>
  <c r="N45" i="8"/>
  <c r="O45" i="8"/>
  <c r="P45" i="8"/>
  <c r="Q45" i="8"/>
  <c r="R45" i="8"/>
  <c r="S45" i="8"/>
  <c r="T45" i="8"/>
  <c r="U45" i="8"/>
  <c r="V45" i="8"/>
  <c r="W45" i="8"/>
  <c r="X45" i="8"/>
  <c r="Y45" i="8"/>
  <c r="Z45" i="8"/>
  <c r="AA45" i="8"/>
  <c r="AB45" i="8"/>
  <c r="AC45" i="8"/>
  <c r="AD45" i="8"/>
  <c r="AE45" i="8"/>
  <c r="AF45" i="8"/>
  <c r="AG45" i="8"/>
  <c r="AH45" i="8"/>
  <c r="B46" i="8"/>
  <c r="C46" i="8"/>
  <c r="D46" i="8"/>
  <c r="E46" i="8"/>
  <c r="F46" i="8"/>
  <c r="G46" i="8"/>
  <c r="H46" i="8"/>
  <c r="I46" i="8"/>
  <c r="J46" i="8"/>
  <c r="K46" i="8"/>
  <c r="L46" i="8"/>
  <c r="M46" i="8"/>
  <c r="N46" i="8"/>
  <c r="O46" i="8"/>
  <c r="P46" i="8"/>
  <c r="Q46" i="8"/>
  <c r="R46" i="8"/>
  <c r="S46" i="8"/>
  <c r="T46" i="8"/>
  <c r="U46" i="8"/>
  <c r="V46" i="8"/>
  <c r="W46" i="8"/>
  <c r="X46" i="8"/>
  <c r="Y46" i="8"/>
  <c r="Z46" i="8"/>
  <c r="AA46" i="8"/>
  <c r="AB46" i="8"/>
  <c r="AC46" i="8"/>
  <c r="AD46" i="8"/>
  <c r="AE46" i="8"/>
  <c r="AF46" i="8"/>
  <c r="AG46" i="8"/>
  <c r="AH46" i="8"/>
  <c r="B47" i="8"/>
  <c r="C47" i="8"/>
  <c r="D47" i="8"/>
  <c r="E47" i="8"/>
  <c r="F47" i="8"/>
  <c r="G47" i="8"/>
  <c r="H47" i="8"/>
  <c r="I47" i="8"/>
  <c r="J47" i="8"/>
  <c r="K47" i="8"/>
  <c r="L47" i="8"/>
  <c r="M47" i="8"/>
  <c r="N47" i="8"/>
  <c r="O47" i="8"/>
  <c r="P47" i="8"/>
  <c r="Q47" i="8"/>
  <c r="R47" i="8"/>
  <c r="S47" i="8"/>
  <c r="T47" i="8"/>
  <c r="U47" i="8"/>
  <c r="V47" i="8"/>
  <c r="W47" i="8"/>
  <c r="X47" i="8"/>
  <c r="Y47" i="8"/>
  <c r="Z47" i="8"/>
  <c r="AA47" i="8"/>
  <c r="AB47" i="8"/>
  <c r="AC47" i="8"/>
  <c r="AD47" i="8"/>
  <c r="AE47" i="8"/>
  <c r="AF47" i="8"/>
  <c r="AG47" i="8"/>
  <c r="AH47" i="8"/>
  <c r="B48" i="8"/>
  <c r="C48" i="8"/>
  <c r="D48" i="8"/>
  <c r="E48" i="8"/>
  <c r="F48" i="8"/>
  <c r="G48" i="8"/>
  <c r="H48" i="8"/>
  <c r="I48" i="8"/>
  <c r="J48" i="8"/>
  <c r="K48" i="8"/>
  <c r="L48" i="8"/>
  <c r="M48" i="8"/>
  <c r="N48" i="8"/>
  <c r="O48" i="8"/>
  <c r="P48" i="8"/>
  <c r="Q48" i="8"/>
  <c r="R48" i="8"/>
  <c r="S48" i="8"/>
  <c r="T48" i="8"/>
  <c r="U48" i="8"/>
  <c r="V48" i="8"/>
  <c r="W48" i="8"/>
  <c r="X48" i="8"/>
  <c r="Y48" i="8"/>
  <c r="Z48" i="8"/>
  <c r="AA48" i="8"/>
  <c r="AB48" i="8"/>
  <c r="AC48" i="8"/>
  <c r="AD48" i="8"/>
  <c r="AE48" i="8"/>
  <c r="AF48" i="8"/>
  <c r="AG48" i="8"/>
  <c r="AH48" i="8"/>
  <c r="B49" i="8"/>
  <c r="C49" i="8"/>
  <c r="D49" i="8"/>
  <c r="E49" i="8"/>
  <c r="F49" i="8"/>
  <c r="G49" i="8"/>
  <c r="H49" i="8"/>
  <c r="I49" i="8"/>
  <c r="J49" i="8"/>
  <c r="K49" i="8"/>
  <c r="L49" i="8"/>
  <c r="M49" i="8"/>
  <c r="N49" i="8"/>
  <c r="O49" i="8"/>
  <c r="P49" i="8"/>
  <c r="Q49" i="8"/>
  <c r="R49" i="8"/>
  <c r="S49" i="8"/>
  <c r="T49" i="8"/>
  <c r="U49" i="8"/>
  <c r="V49" i="8"/>
  <c r="W49" i="8"/>
  <c r="X49" i="8"/>
  <c r="Y49" i="8"/>
  <c r="Z49" i="8"/>
  <c r="AA49" i="8"/>
  <c r="AB49" i="8"/>
  <c r="AC49" i="8"/>
  <c r="AD49" i="8"/>
  <c r="AE49" i="8"/>
  <c r="AF49" i="8"/>
  <c r="AG49" i="8"/>
  <c r="AH49" i="8"/>
  <c r="B50" i="8"/>
  <c r="C50" i="8"/>
  <c r="D50" i="8"/>
  <c r="E50" i="8"/>
  <c r="F50" i="8"/>
  <c r="G50" i="8"/>
  <c r="H50" i="8"/>
  <c r="I50" i="8"/>
  <c r="J50" i="8"/>
  <c r="K50" i="8"/>
  <c r="L50" i="8"/>
  <c r="M50" i="8"/>
  <c r="N50" i="8"/>
  <c r="O50" i="8"/>
  <c r="P50" i="8"/>
  <c r="Q50" i="8"/>
  <c r="R50" i="8"/>
  <c r="S50" i="8"/>
  <c r="T50" i="8"/>
  <c r="U50" i="8"/>
  <c r="V50" i="8"/>
  <c r="W50" i="8"/>
  <c r="X50" i="8"/>
  <c r="Y50" i="8"/>
  <c r="Z50" i="8"/>
  <c r="AA50" i="8"/>
  <c r="AB50" i="8"/>
  <c r="AC50" i="8"/>
  <c r="AD50" i="8"/>
  <c r="AE50" i="8"/>
  <c r="AF50" i="8"/>
  <c r="AG50" i="8"/>
  <c r="AH50" i="8"/>
  <c r="B51" i="8"/>
  <c r="C51" i="8"/>
  <c r="D51" i="8"/>
  <c r="E51" i="8"/>
  <c r="F51" i="8"/>
  <c r="G51" i="8"/>
  <c r="H51" i="8"/>
  <c r="I51" i="8"/>
  <c r="J51" i="8"/>
  <c r="K51" i="8"/>
  <c r="L51" i="8"/>
  <c r="M51" i="8"/>
  <c r="N51" i="8"/>
  <c r="O51" i="8"/>
  <c r="P51" i="8"/>
  <c r="Q51" i="8"/>
  <c r="R51" i="8"/>
  <c r="S51" i="8"/>
  <c r="T51" i="8"/>
  <c r="U51" i="8"/>
  <c r="V51" i="8"/>
  <c r="W51" i="8"/>
  <c r="X51" i="8"/>
  <c r="Y51" i="8"/>
  <c r="Z51" i="8"/>
  <c r="AA51" i="8"/>
  <c r="AB51" i="8"/>
  <c r="AC51" i="8"/>
  <c r="AD51" i="8"/>
  <c r="AE51" i="8"/>
  <c r="AF51" i="8"/>
  <c r="AG51" i="8"/>
  <c r="AH51" i="8"/>
  <c r="B52" i="8"/>
  <c r="C52" i="8"/>
  <c r="D52" i="8"/>
  <c r="E52" i="8"/>
  <c r="F52" i="8"/>
  <c r="G52" i="8"/>
  <c r="H52" i="8"/>
  <c r="I52" i="8"/>
  <c r="J52" i="8"/>
  <c r="K52" i="8"/>
  <c r="L52" i="8"/>
  <c r="M52" i="8"/>
  <c r="N52" i="8"/>
  <c r="O52" i="8"/>
  <c r="P52" i="8"/>
  <c r="Q52" i="8"/>
  <c r="R52" i="8"/>
  <c r="S52" i="8"/>
  <c r="T52" i="8"/>
  <c r="U52" i="8"/>
  <c r="V52" i="8"/>
  <c r="W52" i="8"/>
  <c r="X52" i="8"/>
  <c r="Y52" i="8"/>
  <c r="Z52" i="8"/>
  <c r="AA52" i="8"/>
  <c r="AB52" i="8"/>
  <c r="AC52" i="8"/>
  <c r="AD52" i="8"/>
  <c r="AE52" i="8"/>
  <c r="AF52" i="8"/>
  <c r="AG52" i="8"/>
  <c r="AH52" i="8"/>
  <c r="B53" i="8"/>
  <c r="C53" i="8"/>
  <c r="D53" i="8"/>
  <c r="E53" i="8"/>
  <c r="F53" i="8"/>
  <c r="G53" i="8"/>
  <c r="H53" i="8"/>
  <c r="I53" i="8"/>
  <c r="J53" i="8"/>
  <c r="K53" i="8"/>
  <c r="L53" i="8"/>
  <c r="M53" i="8"/>
  <c r="N53" i="8"/>
  <c r="O53" i="8"/>
  <c r="P53" i="8"/>
  <c r="Q53" i="8"/>
  <c r="R53" i="8"/>
  <c r="S53" i="8"/>
  <c r="T53" i="8"/>
  <c r="U53" i="8"/>
  <c r="V53" i="8"/>
  <c r="W53" i="8"/>
  <c r="X53" i="8"/>
  <c r="Y53" i="8"/>
  <c r="Z53" i="8"/>
  <c r="AA53" i="8"/>
  <c r="AB53" i="8"/>
  <c r="AC53" i="8"/>
  <c r="AD53" i="8"/>
  <c r="AE53" i="8"/>
  <c r="AF53" i="8"/>
  <c r="AG53" i="8"/>
  <c r="AH53" i="8"/>
  <c r="B54" i="8"/>
  <c r="C54" i="8"/>
  <c r="D54" i="8"/>
  <c r="E54" i="8"/>
  <c r="F54" i="8"/>
  <c r="G54" i="8"/>
  <c r="H54" i="8"/>
  <c r="I54" i="8"/>
  <c r="J54" i="8"/>
  <c r="K54" i="8"/>
  <c r="L54" i="8"/>
  <c r="M54" i="8"/>
  <c r="N54" i="8"/>
  <c r="O54" i="8"/>
  <c r="P54" i="8"/>
  <c r="Q54" i="8"/>
  <c r="R54" i="8"/>
  <c r="S54" i="8"/>
  <c r="T54" i="8"/>
  <c r="U54" i="8"/>
  <c r="V54" i="8"/>
  <c r="W54" i="8"/>
  <c r="X54" i="8"/>
  <c r="Y54" i="8"/>
  <c r="Z54" i="8"/>
  <c r="AA54" i="8"/>
  <c r="AB54" i="8"/>
  <c r="AC54" i="8"/>
  <c r="AD54" i="8"/>
  <c r="AE54" i="8"/>
  <c r="AF54" i="8"/>
  <c r="AG54" i="8"/>
  <c r="AH54" i="8"/>
  <c r="B55" i="8"/>
  <c r="C55" i="8"/>
  <c r="D55" i="8"/>
  <c r="E55" i="8"/>
  <c r="F55" i="8"/>
  <c r="G55" i="8"/>
  <c r="H55" i="8"/>
  <c r="I55" i="8"/>
  <c r="J55" i="8"/>
  <c r="K55" i="8"/>
  <c r="L55" i="8"/>
  <c r="M55" i="8"/>
  <c r="N55" i="8"/>
  <c r="O55" i="8"/>
  <c r="P55" i="8"/>
  <c r="Q55" i="8"/>
  <c r="R55" i="8"/>
  <c r="S55" i="8"/>
  <c r="T55" i="8"/>
  <c r="U55" i="8"/>
  <c r="V55" i="8"/>
  <c r="W55" i="8"/>
  <c r="X55" i="8"/>
  <c r="Y55" i="8"/>
  <c r="Z55" i="8"/>
  <c r="AA55" i="8"/>
  <c r="AB55" i="8"/>
  <c r="AC55" i="8"/>
  <c r="AD55" i="8"/>
  <c r="AE55" i="8"/>
  <c r="AF55" i="8"/>
  <c r="AG55" i="8"/>
  <c r="AH55" i="8"/>
  <c r="B56" i="8"/>
  <c r="C56" i="8"/>
  <c r="D56" i="8"/>
  <c r="E56" i="8"/>
  <c r="F56" i="8"/>
  <c r="G56" i="8"/>
  <c r="H56" i="8"/>
  <c r="I56" i="8"/>
  <c r="J56" i="8"/>
  <c r="K56" i="8"/>
  <c r="L56" i="8"/>
  <c r="M56" i="8"/>
  <c r="N56" i="8"/>
  <c r="O56" i="8"/>
  <c r="P56" i="8"/>
  <c r="Q56" i="8"/>
  <c r="R56" i="8"/>
  <c r="S56" i="8"/>
  <c r="T56" i="8"/>
  <c r="U56" i="8"/>
  <c r="V56" i="8"/>
  <c r="W56" i="8"/>
  <c r="X56" i="8"/>
  <c r="Y56" i="8"/>
  <c r="Z56" i="8"/>
  <c r="AA56" i="8"/>
  <c r="AB56" i="8"/>
  <c r="AC56" i="8"/>
  <c r="AD56" i="8"/>
  <c r="AE56" i="8"/>
  <c r="AF56" i="8"/>
  <c r="AG56" i="8"/>
  <c r="AH56" i="8"/>
  <c r="B57" i="8"/>
  <c r="C57" i="8"/>
  <c r="D57" i="8"/>
  <c r="E57" i="8"/>
  <c r="F57" i="8"/>
  <c r="G57" i="8"/>
  <c r="H57" i="8"/>
  <c r="I57" i="8"/>
  <c r="J57" i="8"/>
  <c r="K57" i="8"/>
  <c r="L57" i="8"/>
  <c r="M57" i="8"/>
  <c r="N57" i="8"/>
  <c r="O57" i="8"/>
  <c r="P57" i="8"/>
  <c r="Q57" i="8"/>
  <c r="R57" i="8"/>
  <c r="S57" i="8"/>
  <c r="T57" i="8"/>
  <c r="U57" i="8"/>
  <c r="V57" i="8"/>
  <c r="W57" i="8"/>
  <c r="X57" i="8"/>
  <c r="Y57" i="8"/>
  <c r="Z57" i="8"/>
  <c r="AA57" i="8"/>
  <c r="AB57" i="8"/>
  <c r="AC57" i="8"/>
  <c r="AD57" i="8"/>
  <c r="AE57" i="8"/>
  <c r="AF57" i="8"/>
  <c r="AG57" i="8"/>
  <c r="AH57" i="8"/>
  <c r="B58" i="8"/>
  <c r="C58" i="8"/>
  <c r="D58" i="8"/>
  <c r="E58" i="8"/>
  <c r="F58" i="8"/>
  <c r="G58" i="8"/>
  <c r="H58" i="8"/>
  <c r="I58" i="8"/>
  <c r="J58" i="8"/>
  <c r="K58" i="8"/>
  <c r="L58" i="8"/>
  <c r="M58" i="8"/>
  <c r="N58" i="8"/>
  <c r="O58" i="8"/>
  <c r="P58" i="8"/>
  <c r="Q58" i="8"/>
  <c r="R58" i="8"/>
  <c r="S58" i="8"/>
  <c r="T58" i="8"/>
  <c r="U58" i="8"/>
  <c r="V58" i="8"/>
  <c r="W58" i="8"/>
  <c r="X58" i="8"/>
  <c r="Y58" i="8"/>
  <c r="Z58" i="8"/>
  <c r="AA58" i="8"/>
  <c r="AB58" i="8"/>
  <c r="AC58" i="8"/>
  <c r="AD58" i="8"/>
  <c r="AE58" i="8"/>
  <c r="AF58" i="8"/>
  <c r="AG58" i="8"/>
  <c r="AH58" i="8"/>
  <c r="B59" i="8"/>
  <c r="C59" i="8"/>
  <c r="D59" i="8"/>
  <c r="E59" i="8"/>
  <c r="F59" i="8"/>
  <c r="G59" i="8"/>
  <c r="H59" i="8"/>
  <c r="I59" i="8"/>
  <c r="J59" i="8"/>
  <c r="K59" i="8"/>
  <c r="L59" i="8"/>
  <c r="M59" i="8"/>
  <c r="N59" i="8"/>
  <c r="O59" i="8"/>
  <c r="P59" i="8"/>
  <c r="Q59" i="8"/>
  <c r="R59" i="8"/>
  <c r="S59" i="8"/>
  <c r="T59" i="8"/>
  <c r="U59" i="8"/>
  <c r="V59" i="8"/>
  <c r="W59" i="8"/>
  <c r="X59" i="8"/>
  <c r="Y59" i="8"/>
  <c r="Z59" i="8"/>
  <c r="AA59" i="8"/>
  <c r="AB59" i="8"/>
  <c r="AC59" i="8"/>
  <c r="AD59" i="8"/>
  <c r="AE59" i="8"/>
  <c r="AF59" i="8"/>
  <c r="AG59" i="8"/>
  <c r="AH59" i="8"/>
  <c r="B60" i="8"/>
  <c r="C60" i="8"/>
  <c r="D60" i="8"/>
  <c r="E60" i="8"/>
  <c r="F60" i="8"/>
  <c r="G60" i="8"/>
  <c r="H60" i="8"/>
  <c r="I60" i="8"/>
  <c r="J60" i="8"/>
  <c r="K60" i="8"/>
  <c r="L60" i="8"/>
  <c r="M60" i="8"/>
  <c r="N60" i="8"/>
  <c r="O60" i="8"/>
  <c r="P60" i="8"/>
  <c r="Q60" i="8"/>
  <c r="R60" i="8"/>
  <c r="S60" i="8"/>
  <c r="T60" i="8"/>
  <c r="U60" i="8"/>
  <c r="V60" i="8"/>
  <c r="W60" i="8"/>
  <c r="X60" i="8"/>
  <c r="Y60" i="8"/>
  <c r="Z60" i="8"/>
  <c r="AA60" i="8"/>
  <c r="AB60" i="8"/>
  <c r="AC60" i="8"/>
  <c r="AD60" i="8"/>
  <c r="AE60" i="8"/>
  <c r="AF60" i="8"/>
  <c r="AG60" i="8"/>
  <c r="AH60" i="8"/>
  <c r="B61" i="8"/>
  <c r="C61" i="8"/>
  <c r="D61" i="8"/>
  <c r="E61" i="8"/>
  <c r="F61" i="8"/>
  <c r="G61" i="8"/>
  <c r="H61" i="8"/>
  <c r="I61" i="8"/>
  <c r="J61" i="8"/>
  <c r="K61" i="8"/>
  <c r="L61" i="8"/>
  <c r="M61" i="8"/>
  <c r="N61" i="8"/>
  <c r="O61" i="8"/>
  <c r="P61" i="8"/>
  <c r="Q61" i="8"/>
  <c r="R61" i="8"/>
  <c r="S61" i="8"/>
  <c r="T61" i="8"/>
  <c r="U61" i="8"/>
  <c r="V61" i="8"/>
  <c r="W61" i="8"/>
  <c r="X61" i="8"/>
  <c r="Y61" i="8"/>
  <c r="Z61" i="8"/>
  <c r="AA61" i="8"/>
  <c r="AB61" i="8"/>
  <c r="AC61" i="8"/>
  <c r="AD61" i="8"/>
  <c r="AE61" i="8"/>
  <c r="AF61" i="8"/>
  <c r="AG61" i="8"/>
  <c r="AH61" i="8"/>
  <c r="B62" i="8"/>
  <c r="C62" i="8"/>
  <c r="D62" i="8"/>
  <c r="E62" i="8"/>
  <c r="F62" i="8"/>
  <c r="G62" i="8"/>
  <c r="H62" i="8"/>
  <c r="I62" i="8"/>
  <c r="J62" i="8"/>
  <c r="K62" i="8"/>
  <c r="L62" i="8"/>
  <c r="M62" i="8"/>
  <c r="N62" i="8"/>
  <c r="O62" i="8"/>
  <c r="P62" i="8"/>
  <c r="Q62" i="8"/>
  <c r="R62" i="8"/>
  <c r="S62" i="8"/>
  <c r="T62" i="8"/>
  <c r="U62" i="8"/>
  <c r="V62" i="8"/>
  <c r="W62" i="8"/>
  <c r="X62" i="8"/>
  <c r="Y62" i="8"/>
  <c r="Z62" i="8"/>
  <c r="AA62" i="8"/>
  <c r="AB62" i="8"/>
  <c r="AC62" i="8"/>
  <c r="AD62" i="8"/>
  <c r="AE62" i="8"/>
  <c r="AF62" i="8"/>
  <c r="AG62" i="8"/>
  <c r="AH62" i="8"/>
  <c r="B63" i="8"/>
  <c r="C63" i="8"/>
  <c r="D63" i="8"/>
  <c r="E63" i="8"/>
  <c r="F63" i="8"/>
  <c r="G63" i="8"/>
  <c r="H63" i="8"/>
  <c r="I63" i="8"/>
  <c r="J63" i="8"/>
  <c r="K63" i="8"/>
  <c r="L63" i="8"/>
  <c r="M63" i="8"/>
  <c r="N63" i="8"/>
  <c r="O63" i="8"/>
  <c r="P63" i="8"/>
  <c r="Q63" i="8"/>
  <c r="R63" i="8"/>
  <c r="S63" i="8"/>
  <c r="T63" i="8"/>
  <c r="U63" i="8"/>
  <c r="V63" i="8"/>
  <c r="W63" i="8"/>
  <c r="X63" i="8"/>
  <c r="Y63" i="8"/>
  <c r="Z63" i="8"/>
  <c r="AA63" i="8"/>
  <c r="AB63" i="8"/>
  <c r="AC63" i="8"/>
  <c r="AD63" i="8"/>
  <c r="AE63" i="8"/>
  <c r="AF63" i="8"/>
  <c r="AG63" i="8"/>
  <c r="AH63" i="8"/>
  <c r="B64" i="8"/>
  <c r="C64" i="8"/>
  <c r="D64" i="8"/>
  <c r="E64" i="8"/>
  <c r="F64" i="8"/>
  <c r="G64" i="8"/>
  <c r="H64" i="8"/>
  <c r="I64" i="8"/>
  <c r="J64" i="8"/>
  <c r="K64" i="8"/>
  <c r="L64" i="8"/>
  <c r="M64" i="8"/>
  <c r="N64" i="8"/>
  <c r="O64" i="8"/>
  <c r="P64" i="8"/>
  <c r="Q64" i="8"/>
  <c r="R64" i="8"/>
  <c r="S64" i="8"/>
  <c r="T64" i="8"/>
  <c r="U64" i="8"/>
  <c r="V64" i="8"/>
  <c r="W64" i="8"/>
  <c r="X64" i="8"/>
  <c r="Y64" i="8"/>
  <c r="Z64" i="8"/>
  <c r="AA64" i="8"/>
  <c r="AB64" i="8"/>
  <c r="AC64" i="8"/>
  <c r="AD64" i="8"/>
  <c r="AE64" i="8"/>
  <c r="AF64" i="8"/>
  <c r="AG64" i="8"/>
  <c r="AH64" i="8"/>
  <c r="B65" i="8"/>
  <c r="C65" i="8"/>
  <c r="D65" i="8"/>
  <c r="E65" i="8"/>
  <c r="F65" i="8"/>
  <c r="G65" i="8"/>
  <c r="H65" i="8"/>
  <c r="I65" i="8"/>
  <c r="J65" i="8"/>
  <c r="K65" i="8"/>
  <c r="L65" i="8"/>
  <c r="M65" i="8"/>
  <c r="N65" i="8"/>
  <c r="O65" i="8"/>
  <c r="P65" i="8"/>
  <c r="Q65" i="8"/>
  <c r="R65" i="8"/>
  <c r="S65" i="8"/>
  <c r="T65" i="8"/>
  <c r="U65" i="8"/>
  <c r="V65" i="8"/>
  <c r="W65" i="8"/>
  <c r="X65" i="8"/>
  <c r="Y65" i="8"/>
  <c r="Z65" i="8"/>
  <c r="AA65" i="8"/>
  <c r="AB65" i="8"/>
  <c r="AC65" i="8"/>
  <c r="AD65" i="8"/>
  <c r="AE65" i="8"/>
  <c r="AF65" i="8"/>
  <c r="AG65" i="8"/>
  <c r="AH65" i="8"/>
  <c r="B66" i="8"/>
  <c r="C66" i="8"/>
  <c r="D66" i="8"/>
  <c r="E66" i="8"/>
  <c r="F66" i="8"/>
  <c r="G66" i="8"/>
  <c r="H66" i="8"/>
  <c r="I66" i="8"/>
  <c r="J66" i="8"/>
  <c r="K66" i="8"/>
  <c r="L66" i="8"/>
  <c r="M66" i="8"/>
  <c r="N66" i="8"/>
  <c r="O66" i="8"/>
  <c r="P66" i="8"/>
  <c r="Q66" i="8"/>
  <c r="R66" i="8"/>
  <c r="S66" i="8"/>
  <c r="T66" i="8"/>
  <c r="U66" i="8"/>
  <c r="V66" i="8"/>
  <c r="W66" i="8"/>
  <c r="X66" i="8"/>
  <c r="Y66" i="8"/>
  <c r="Z66" i="8"/>
  <c r="AA66" i="8"/>
  <c r="AB66" i="8"/>
  <c r="AC66" i="8"/>
  <c r="AD66" i="8"/>
  <c r="AE66" i="8"/>
  <c r="AF66" i="8"/>
  <c r="AG66" i="8"/>
  <c r="AH66" i="8"/>
  <c r="B67" i="8"/>
  <c r="C67" i="8"/>
  <c r="D67" i="8"/>
  <c r="E67" i="8"/>
  <c r="F67" i="8"/>
  <c r="G67" i="8"/>
  <c r="H67" i="8"/>
  <c r="I67" i="8"/>
  <c r="J67" i="8"/>
  <c r="K67" i="8"/>
  <c r="L67" i="8"/>
  <c r="M67" i="8"/>
  <c r="N67" i="8"/>
  <c r="O67" i="8"/>
  <c r="P67" i="8"/>
  <c r="Q67" i="8"/>
  <c r="R67" i="8"/>
  <c r="S67" i="8"/>
  <c r="T67" i="8"/>
  <c r="U67" i="8"/>
  <c r="V67" i="8"/>
  <c r="W67" i="8"/>
  <c r="X67" i="8"/>
  <c r="Y67" i="8"/>
  <c r="Z67" i="8"/>
  <c r="AA67" i="8"/>
  <c r="AB67" i="8"/>
  <c r="AC67" i="8"/>
  <c r="AD67" i="8"/>
  <c r="AE67" i="8"/>
  <c r="AF67" i="8"/>
  <c r="AG67" i="8"/>
  <c r="AH67" i="8"/>
  <c r="B68" i="8"/>
  <c r="C68" i="8"/>
  <c r="D68" i="8"/>
  <c r="E68" i="8"/>
  <c r="F68" i="8"/>
  <c r="G68" i="8"/>
  <c r="H68" i="8"/>
  <c r="I68" i="8"/>
  <c r="J68" i="8"/>
  <c r="K68" i="8"/>
  <c r="L68" i="8"/>
  <c r="M68" i="8"/>
  <c r="N68" i="8"/>
  <c r="O68" i="8"/>
  <c r="P68" i="8"/>
  <c r="Q68" i="8"/>
  <c r="R68" i="8"/>
  <c r="S68" i="8"/>
  <c r="T68" i="8"/>
  <c r="U68" i="8"/>
  <c r="V68" i="8"/>
  <c r="W68" i="8"/>
  <c r="X68" i="8"/>
  <c r="Y68" i="8"/>
  <c r="Z68" i="8"/>
  <c r="AA68" i="8"/>
  <c r="AB68" i="8"/>
  <c r="AC68" i="8"/>
  <c r="AD68" i="8"/>
  <c r="AE68" i="8"/>
  <c r="AF68" i="8"/>
  <c r="AG68" i="8"/>
  <c r="AH68" i="8"/>
  <c r="B69" i="8"/>
  <c r="C69" i="8"/>
  <c r="D69" i="8"/>
  <c r="E69" i="8"/>
  <c r="F69" i="8"/>
  <c r="G69" i="8"/>
  <c r="H69" i="8"/>
  <c r="I69" i="8"/>
  <c r="J69" i="8"/>
  <c r="K69" i="8"/>
  <c r="L69" i="8"/>
  <c r="M69" i="8"/>
  <c r="N69" i="8"/>
  <c r="O69" i="8"/>
  <c r="P69" i="8"/>
  <c r="Q69" i="8"/>
  <c r="R69" i="8"/>
  <c r="S69" i="8"/>
  <c r="T69" i="8"/>
  <c r="U69" i="8"/>
  <c r="V69" i="8"/>
  <c r="W69" i="8"/>
  <c r="X69" i="8"/>
  <c r="Y69" i="8"/>
  <c r="Z69" i="8"/>
  <c r="AA69" i="8"/>
  <c r="AB69" i="8"/>
  <c r="AC69" i="8"/>
  <c r="AD69" i="8"/>
  <c r="AE69" i="8"/>
  <c r="AF69" i="8"/>
  <c r="AG69" i="8"/>
  <c r="AH69" i="8"/>
  <c r="B70" i="8"/>
  <c r="C70" i="8"/>
  <c r="D70" i="8"/>
  <c r="E70" i="8"/>
  <c r="F70" i="8"/>
  <c r="G70" i="8"/>
  <c r="H70" i="8"/>
  <c r="I70" i="8"/>
  <c r="J70" i="8"/>
  <c r="K70" i="8"/>
  <c r="L70" i="8"/>
  <c r="M70" i="8"/>
  <c r="N70" i="8"/>
  <c r="O70" i="8"/>
  <c r="P70" i="8"/>
  <c r="Q70" i="8"/>
  <c r="R70" i="8"/>
  <c r="S70" i="8"/>
  <c r="T70" i="8"/>
  <c r="U70" i="8"/>
  <c r="V70" i="8"/>
  <c r="W70" i="8"/>
  <c r="X70" i="8"/>
  <c r="Y70" i="8"/>
  <c r="Z70" i="8"/>
  <c r="AA70" i="8"/>
  <c r="AB70" i="8"/>
  <c r="AC70" i="8"/>
  <c r="AD70" i="8"/>
  <c r="AE70" i="8"/>
  <c r="AF70" i="8"/>
  <c r="AG70" i="8"/>
  <c r="AH70" i="8"/>
  <c r="B71" i="8"/>
  <c r="C71" i="8"/>
  <c r="D71" i="8"/>
  <c r="E71" i="8"/>
  <c r="F71" i="8"/>
  <c r="G71" i="8"/>
  <c r="H71" i="8"/>
  <c r="I71" i="8"/>
  <c r="J71" i="8"/>
  <c r="K71" i="8"/>
  <c r="L71" i="8"/>
  <c r="M71" i="8"/>
  <c r="N71" i="8"/>
  <c r="O71" i="8"/>
  <c r="P71" i="8"/>
  <c r="Q71" i="8"/>
  <c r="R71" i="8"/>
  <c r="S71" i="8"/>
  <c r="T71" i="8"/>
  <c r="U71" i="8"/>
  <c r="V71" i="8"/>
  <c r="W71" i="8"/>
  <c r="X71" i="8"/>
  <c r="Y71" i="8"/>
  <c r="Z71" i="8"/>
  <c r="AA71" i="8"/>
  <c r="AB71" i="8"/>
  <c r="AC71" i="8"/>
  <c r="AD71" i="8"/>
  <c r="AE71" i="8"/>
  <c r="AF71" i="8"/>
  <c r="AG71" i="8"/>
  <c r="AH71" i="8"/>
  <c r="B72" i="8"/>
  <c r="C72" i="8"/>
  <c r="D72" i="8"/>
  <c r="E72" i="8"/>
  <c r="F72" i="8"/>
  <c r="G72" i="8"/>
  <c r="H72" i="8"/>
  <c r="I72" i="8"/>
  <c r="J72" i="8"/>
  <c r="K72" i="8"/>
  <c r="L72" i="8"/>
  <c r="M72" i="8"/>
  <c r="N72" i="8"/>
  <c r="O72" i="8"/>
  <c r="P72" i="8"/>
  <c r="Q72" i="8"/>
  <c r="R72" i="8"/>
  <c r="S72" i="8"/>
  <c r="T72" i="8"/>
  <c r="U72" i="8"/>
  <c r="V72" i="8"/>
  <c r="W72" i="8"/>
  <c r="X72" i="8"/>
  <c r="Y72" i="8"/>
  <c r="Z72" i="8"/>
  <c r="AA72" i="8"/>
  <c r="AB72" i="8"/>
  <c r="AC72" i="8"/>
  <c r="AD72" i="8"/>
  <c r="AE72" i="8"/>
  <c r="AF72" i="8"/>
  <c r="AG72" i="8"/>
  <c r="AH72" i="8"/>
  <c r="B73" i="8"/>
  <c r="C73" i="8"/>
  <c r="D73" i="8"/>
  <c r="E73" i="8"/>
  <c r="F73" i="8"/>
  <c r="G73" i="8"/>
  <c r="H73" i="8"/>
  <c r="I73" i="8"/>
  <c r="J73" i="8"/>
  <c r="K73" i="8"/>
  <c r="L73" i="8"/>
  <c r="M73" i="8"/>
  <c r="N73" i="8"/>
  <c r="O73" i="8"/>
  <c r="P73" i="8"/>
  <c r="Q73" i="8"/>
  <c r="R73" i="8"/>
  <c r="S73" i="8"/>
  <c r="T73" i="8"/>
  <c r="U73" i="8"/>
  <c r="V73" i="8"/>
  <c r="W73" i="8"/>
  <c r="X73" i="8"/>
  <c r="Y73" i="8"/>
  <c r="Z73" i="8"/>
  <c r="AA73" i="8"/>
  <c r="AB73" i="8"/>
  <c r="AC73" i="8"/>
  <c r="AD73" i="8"/>
  <c r="AE73" i="8"/>
  <c r="AF73" i="8"/>
  <c r="AG73" i="8"/>
  <c r="AH73" i="8"/>
  <c r="B74" i="8"/>
  <c r="C74" i="8"/>
  <c r="D74" i="8"/>
  <c r="E74" i="8"/>
  <c r="F74" i="8"/>
  <c r="G74" i="8"/>
  <c r="H74" i="8"/>
  <c r="I74" i="8"/>
  <c r="J74" i="8"/>
  <c r="K74" i="8"/>
  <c r="L74" i="8"/>
  <c r="M74" i="8"/>
  <c r="N74" i="8"/>
  <c r="O74" i="8"/>
  <c r="P74" i="8"/>
  <c r="Q74" i="8"/>
  <c r="R74" i="8"/>
  <c r="S74" i="8"/>
  <c r="T74" i="8"/>
  <c r="U74" i="8"/>
  <c r="V74" i="8"/>
  <c r="W74" i="8"/>
  <c r="X74" i="8"/>
  <c r="Y74" i="8"/>
  <c r="Z74" i="8"/>
  <c r="AA74" i="8"/>
  <c r="AB74" i="8"/>
  <c r="AC74" i="8"/>
  <c r="AD74" i="8"/>
  <c r="AE74" i="8"/>
  <c r="AF74" i="8"/>
  <c r="AG74" i="8"/>
  <c r="AH74" i="8"/>
  <c r="B75" i="8"/>
  <c r="C75" i="8"/>
  <c r="D75" i="8"/>
  <c r="E75" i="8"/>
  <c r="F75" i="8"/>
  <c r="G75" i="8"/>
  <c r="H75" i="8"/>
  <c r="I75" i="8"/>
  <c r="J75" i="8"/>
  <c r="K75" i="8"/>
  <c r="L75" i="8"/>
  <c r="M75" i="8"/>
  <c r="N75" i="8"/>
  <c r="O75" i="8"/>
  <c r="P75" i="8"/>
  <c r="Q75" i="8"/>
  <c r="R75" i="8"/>
  <c r="S75" i="8"/>
  <c r="T75" i="8"/>
  <c r="U75" i="8"/>
  <c r="V75" i="8"/>
  <c r="W75" i="8"/>
  <c r="X75" i="8"/>
  <c r="Y75" i="8"/>
  <c r="Z75" i="8"/>
  <c r="AA75" i="8"/>
  <c r="AB75" i="8"/>
  <c r="AC75" i="8"/>
  <c r="AD75" i="8"/>
  <c r="AE75" i="8"/>
  <c r="AF75" i="8"/>
  <c r="AG75" i="8"/>
  <c r="AH75" i="8"/>
  <c r="B76" i="8"/>
  <c r="C76" i="8"/>
  <c r="D76" i="8"/>
  <c r="E76" i="8"/>
  <c r="F76" i="8"/>
  <c r="G76" i="8"/>
  <c r="H76" i="8"/>
  <c r="I76" i="8"/>
  <c r="J76" i="8"/>
  <c r="K76" i="8"/>
  <c r="L76" i="8"/>
  <c r="M76" i="8"/>
  <c r="N76" i="8"/>
  <c r="O76" i="8"/>
  <c r="P76" i="8"/>
  <c r="Q76" i="8"/>
  <c r="R76" i="8"/>
  <c r="S76" i="8"/>
  <c r="T76" i="8"/>
  <c r="U76" i="8"/>
  <c r="V76" i="8"/>
  <c r="W76" i="8"/>
  <c r="X76" i="8"/>
  <c r="Y76" i="8"/>
  <c r="Z76" i="8"/>
  <c r="AA76" i="8"/>
  <c r="AB76" i="8"/>
  <c r="AC76" i="8"/>
  <c r="AD76" i="8"/>
  <c r="AE76" i="8"/>
  <c r="AF76" i="8"/>
  <c r="AG76" i="8"/>
  <c r="AH76" i="8"/>
  <c r="B77" i="8"/>
  <c r="C77" i="8"/>
  <c r="D77" i="8"/>
  <c r="E77" i="8"/>
  <c r="F77" i="8"/>
  <c r="G77" i="8"/>
  <c r="H77" i="8"/>
  <c r="I77" i="8"/>
  <c r="J77" i="8"/>
  <c r="K77" i="8"/>
  <c r="L77" i="8"/>
  <c r="M77" i="8"/>
  <c r="N77" i="8"/>
  <c r="O77" i="8"/>
  <c r="P77" i="8"/>
  <c r="Q77" i="8"/>
  <c r="R77" i="8"/>
  <c r="S77" i="8"/>
  <c r="T77" i="8"/>
  <c r="U77" i="8"/>
  <c r="V77" i="8"/>
  <c r="W77" i="8"/>
  <c r="X77" i="8"/>
  <c r="Y77" i="8"/>
  <c r="Z77" i="8"/>
  <c r="AA77" i="8"/>
  <c r="AB77" i="8"/>
  <c r="AC77" i="8"/>
  <c r="AD77" i="8"/>
  <c r="AE77" i="8"/>
  <c r="AF77" i="8"/>
  <c r="AG77" i="8"/>
  <c r="AH77" i="8"/>
  <c r="B78" i="8"/>
  <c r="C78" i="8"/>
  <c r="D78" i="8"/>
  <c r="E78" i="8"/>
  <c r="F78" i="8"/>
  <c r="G78" i="8"/>
  <c r="H78" i="8"/>
  <c r="I78" i="8"/>
  <c r="J78" i="8"/>
  <c r="K78" i="8"/>
  <c r="L78" i="8"/>
  <c r="M78" i="8"/>
  <c r="N78" i="8"/>
  <c r="O78" i="8"/>
  <c r="P78" i="8"/>
  <c r="Q78" i="8"/>
  <c r="R78" i="8"/>
  <c r="S78" i="8"/>
  <c r="T78" i="8"/>
  <c r="U78" i="8"/>
  <c r="V78" i="8"/>
  <c r="W78" i="8"/>
  <c r="X78" i="8"/>
  <c r="Y78" i="8"/>
  <c r="Z78" i="8"/>
  <c r="AA78" i="8"/>
  <c r="AB78" i="8"/>
  <c r="AC78" i="8"/>
  <c r="AD78" i="8"/>
  <c r="AE78" i="8"/>
  <c r="AF78" i="8"/>
  <c r="AG78" i="8"/>
  <c r="AH78" i="8"/>
  <c r="B79" i="8"/>
  <c r="C79" i="8"/>
  <c r="D79" i="8"/>
  <c r="E79" i="8"/>
  <c r="F79" i="8"/>
  <c r="G79" i="8"/>
  <c r="H79" i="8"/>
  <c r="I79" i="8"/>
  <c r="J79" i="8"/>
  <c r="K79" i="8"/>
  <c r="L79" i="8"/>
  <c r="M79" i="8"/>
  <c r="N79" i="8"/>
  <c r="O79" i="8"/>
  <c r="P79" i="8"/>
  <c r="Q79" i="8"/>
  <c r="R79" i="8"/>
  <c r="S79" i="8"/>
  <c r="T79" i="8"/>
  <c r="U79" i="8"/>
  <c r="V79" i="8"/>
  <c r="W79" i="8"/>
  <c r="X79" i="8"/>
  <c r="Y79" i="8"/>
  <c r="Z79" i="8"/>
  <c r="AA79" i="8"/>
  <c r="AB79" i="8"/>
  <c r="AC79" i="8"/>
  <c r="AD79" i="8"/>
  <c r="AE79" i="8"/>
  <c r="AF79" i="8"/>
  <c r="AG79" i="8"/>
  <c r="AH79" i="8"/>
  <c r="B80" i="8"/>
  <c r="C80" i="8"/>
  <c r="D80" i="8"/>
  <c r="E80" i="8"/>
  <c r="F80" i="8"/>
  <c r="G80" i="8"/>
  <c r="H80" i="8"/>
  <c r="I80" i="8"/>
  <c r="J80" i="8"/>
  <c r="K80" i="8"/>
  <c r="L80" i="8"/>
  <c r="M80" i="8"/>
  <c r="N80" i="8"/>
  <c r="O80" i="8"/>
  <c r="P80" i="8"/>
  <c r="Q80" i="8"/>
  <c r="R80" i="8"/>
  <c r="S80" i="8"/>
  <c r="T80" i="8"/>
  <c r="U80" i="8"/>
  <c r="V80" i="8"/>
  <c r="W80" i="8"/>
  <c r="X80" i="8"/>
  <c r="Y80" i="8"/>
  <c r="Z80" i="8"/>
  <c r="AA80" i="8"/>
  <c r="AB80" i="8"/>
  <c r="AC80" i="8"/>
  <c r="AD80" i="8"/>
  <c r="AE80" i="8"/>
  <c r="AF80" i="8"/>
  <c r="AG80" i="8"/>
  <c r="AH80" i="8"/>
  <c r="B81" i="8"/>
  <c r="C81" i="8"/>
  <c r="D81" i="8"/>
  <c r="E81" i="8"/>
  <c r="F81" i="8"/>
  <c r="G81" i="8"/>
  <c r="H81" i="8"/>
  <c r="I81" i="8"/>
  <c r="J81" i="8"/>
  <c r="K81" i="8"/>
  <c r="L81" i="8"/>
  <c r="M81" i="8"/>
  <c r="N81" i="8"/>
  <c r="O81" i="8"/>
  <c r="P81" i="8"/>
  <c r="Q81" i="8"/>
  <c r="R81" i="8"/>
  <c r="S81" i="8"/>
  <c r="T81" i="8"/>
  <c r="U81" i="8"/>
  <c r="V81" i="8"/>
  <c r="W81" i="8"/>
  <c r="X81" i="8"/>
  <c r="Y81" i="8"/>
  <c r="Z81" i="8"/>
  <c r="AA81" i="8"/>
  <c r="AB81" i="8"/>
  <c r="AC81" i="8"/>
  <c r="AD81" i="8"/>
  <c r="AE81" i="8"/>
  <c r="AF81" i="8"/>
  <c r="AG81" i="8"/>
  <c r="AH81" i="8"/>
  <c r="B82" i="8"/>
  <c r="C82" i="8"/>
  <c r="D82" i="8"/>
  <c r="E82" i="8"/>
  <c r="F82" i="8"/>
  <c r="G82" i="8"/>
  <c r="H82" i="8"/>
  <c r="I82" i="8"/>
  <c r="J82" i="8"/>
  <c r="K82" i="8"/>
  <c r="L82" i="8"/>
  <c r="M82" i="8"/>
  <c r="N82" i="8"/>
  <c r="O82" i="8"/>
  <c r="P82" i="8"/>
  <c r="Q82" i="8"/>
  <c r="R82" i="8"/>
  <c r="S82" i="8"/>
  <c r="T82" i="8"/>
  <c r="U82" i="8"/>
  <c r="V82" i="8"/>
  <c r="W82" i="8"/>
  <c r="X82" i="8"/>
  <c r="Y82" i="8"/>
  <c r="Z82" i="8"/>
  <c r="AA82" i="8"/>
  <c r="AB82" i="8"/>
  <c r="AC82" i="8"/>
  <c r="AD82" i="8"/>
  <c r="AE82" i="8"/>
  <c r="AF82" i="8"/>
  <c r="AG82" i="8"/>
  <c r="AH82" i="8"/>
  <c r="B83" i="8"/>
  <c r="C83" i="8"/>
  <c r="D83" i="8"/>
  <c r="E83" i="8"/>
  <c r="F83" i="8"/>
  <c r="G83" i="8"/>
  <c r="H83" i="8"/>
  <c r="I83" i="8"/>
  <c r="J83" i="8"/>
  <c r="K83" i="8"/>
  <c r="L83" i="8"/>
  <c r="M83" i="8"/>
  <c r="N83" i="8"/>
  <c r="O83" i="8"/>
  <c r="P83" i="8"/>
  <c r="Q83" i="8"/>
  <c r="R83" i="8"/>
  <c r="S83" i="8"/>
  <c r="T83" i="8"/>
  <c r="U83" i="8"/>
  <c r="V83" i="8"/>
  <c r="W83" i="8"/>
  <c r="X83" i="8"/>
  <c r="Y83" i="8"/>
  <c r="Z83" i="8"/>
  <c r="AA83" i="8"/>
  <c r="AB83" i="8"/>
  <c r="AC83" i="8"/>
  <c r="AD83" i="8"/>
  <c r="AE83" i="8"/>
  <c r="AF83" i="8"/>
  <c r="AG83" i="8"/>
  <c r="AH83" i="8"/>
  <c r="B84" i="8"/>
  <c r="C84" i="8"/>
  <c r="D84" i="8"/>
  <c r="E84" i="8"/>
  <c r="F84" i="8"/>
  <c r="G84" i="8"/>
  <c r="H84" i="8"/>
  <c r="I84" i="8"/>
  <c r="J84" i="8"/>
  <c r="K84" i="8"/>
  <c r="L84" i="8"/>
  <c r="M84" i="8"/>
  <c r="N84" i="8"/>
  <c r="O84" i="8"/>
  <c r="P84" i="8"/>
  <c r="Q84" i="8"/>
  <c r="R84" i="8"/>
  <c r="S84" i="8"/>
  <c r="T84" i="8"/>
  <c r="U84" i="8"/>
  <c r="V84" i="8"/>
  <c r="W84" i="8"/>
  <c r="X84" i="8"/>
  <c r="Y84" i="8"/>
  <c r="Z84" i="8"/>
  <c r="AA84" i="8"/>
  <c r="AB84" i="8"/>
  <c r="AC84" i="8"/>
  <c r="AD84" i="8"/>
  <c r="AE84" i="8"/>
  <c r="AF84" i="8"/>
  <c r="AG84" i="8"/>
  <c r="AH84" i="8"/>
  <c r="B85" i="8"/>
  <c r="C85" i="8"/>
  <c r="D85" i="8"/>
  <c r="E85" i="8"/>
  <c r="F85" i="8"/>
  <c r="G85" i="8"/>
  <c r="H85" i="8"/>
  <c r="I85" i="8"/>
  <c r="J85" i="8"/>
  <c r="K85" i="8"/>
  <c r="L85" i="8"/>
  <c r="M85" i="8"/>
  <c r="N85" i="8"/>
  <c r="O85" i="8"/>
  <c r="P85" i="8"/>
  <c r="Q85" i="8"/>
  <c r="R85" i="8"/>
  <c r="S85" i="8"/>
  <c r="T85" i="8"/>
  <c r="U85" i="8"/>
  <c r="V85" i="8"/>
  <c r="W85" i="8"/>
  <c r="X85" i="8"/>
  <c r="Y85" i="8"/>
  <c r="Z85" i="8"/>
  <c r="AA85" i="8"/>
  <c r="AB85" i="8"/>
  <c r="AC85" i="8"/>
  <c r="AD85" i="8"/>
  <c r="AE85" i="8"/>
  <c r="AF85" i="8"/>
  <c r="AG85" i="8"/>
  <c r="AH85" i="8"/>
  <c r="B86" i="8"/>
  <c r="C86" i="8"/>
  <c r="D86" i="8"/>
  <c r="E86" i="8"/>
  <c r="F86" i="8"/>
  <c r="G86" i="8"/>
  <c r="H86" i="8"/>
  <c r="I86" i="8"/>
  <c r="J86" i="8"/>
  <c r="K86" i="8"/>
  <c r="L86" i="8"/>
  <c r="M86" i="8"/>
  <c r="N86" i="8"/>
  <c r="O86" i="8"/>
  <c r="P86" i="8"/>
  <c r="Q86" i="8"/>
  <c r="R86" i="8"/>
  <c r="S86" i="8"/>
  <c r="T86" i="8"/>
  <c r="U86" i="8"/>
  <c r="V86" i="8"/>
  <c r="W86" i="8"/>
  <c r="X86" i="8"/>
  <c r="Y86" i="8"/>
  <c r="Z86" i="8"/>
  <c r="AA86" i="8"/>
  <c r="AB86" i="8"/>
  <c r="AC86" i="8"/>
  <c r="AD86" i="8"/>
  <c r="AE86" i="8"/>
  <c r="AF86" i="8"/>
  <c r="AG86" i="8"/>
  <c r="AH86" i="8"/>
  <c r="B87" i="8"/>
  <c r="C87" i="8"/>
  <c r="D87" i="8"/>
  <c r="E87" i="8"/>
  <c r="F87" i="8"/>
  <c r="G87" i="8"/>
  <c r="H87" i="8"/>
  <c r="I87" i="8"/>
  <c r="J87" i="8"/>
  <c r="K87" i="8"/>
  <c r="L87" i="8"/>
  <c r="M87" i="8"/>
  <c r="N87" i="8"/>
  <c r="O87" i="8"/>
  <c r="P87" i="8"/>
  <c r="Q87" i="8"/>
  <c r="R87" i="8"/>
  <c r="S87" i="8"/>
  <c r="T87" i="8"/>
  <c r="U87" i="8"/>
  <c r="V87" i="8"/>
  <c r="W87" i="8"/>
  <c r="X87" i="8"/>
  <c r="Y87" i="8"/>
  <c r="Z87" i="8"/>
  <c r="AA87" i="8"/>
  <c r="AB87" i="8"/>
  <c r="AC87" i="8"/>
  <c r="AD87" i="8"/>
  <c r="AE87" i="8"/>
  <c r="AF87" i="8"/>
  <c r="AG87" i="8"/>
  <c r="AH87" i="8"/>
  <c r="B88" i="8"/>
  <c r="C88" i="8"/>
  <c r="D88" i="8"/>
  <c r="E88" i="8"/>
  <c r="F88" i="8"/>
  <c r="G88" i="8"/>
  <c r="H88" i="8"/>
  <c r="I88" i="8"/>
  <c r="J88" i="8"/>
  <c r="K88" i="8"/>
  <c r="L88" i="8"/>
  <c r="M88" i="8"/>
  <c r="N88" i="8"/>
  <c r="O88" i="8"/>
  <c r="P88" i="8"/>
  <c r="Q88" i="8"/>
  <c r="R88" i="8"/>
  <c r="S88" i="8"/>
  <c r="T88" i="8"/>
  <c r="U88" i="8"/>
  <c r="V88" i="8"/>
  <c r="W88" i="8"/>
  <c r="X88" i="8"/>
  <c r="Y88" i="8"/>
  <c r="Z88" i="8"/>
  <c r="AA88" i="8"/>
  <c r="AB88" i="8"/>
  <c r="AC88" i="8"/>
  <c r="AD88" i="8"/>
  <c r="AE88" i="8"/>
  <c r="AF88" i="8"/>
  <c r="AG88" i="8"/>
  <c r="AH88" i="8"/>
  <c r="B89" i="8"/>
  <c r="C89" i="8"/>
  <c r="D89" i="8"/>
  <c r="E89" i="8"/>
  <c r="F89" i="8"/>
  <c r="G89" i="8"/>
  <c r="H89" i="8"/>
  <c r="I89" i="8"/>
  <c r="J89" i="8"/>
  <c r="K89" i="8"/>
  <c r="L89" i="8"/>
  <c r="M89" i="8"/>
  <c r="N89" i="8"/>
  <c r="O89" i="8"/>
  <c r="P89" i="8"/>
  <c r="Q89" i="8"/>
  <c r="R89" i="8"/>
  <c r="S89" i="8"/>
  <c r="T89" i="8"/>
  <c r="U89" i="8"/>
  <c r="V89" i="8"/>
  <c r="W89" i="8"/>
  <c r="X89" i="8"/>
  <c r="Y89" i="8"/>
  <c r="Z89" i="8"/>
  <c r="AA89" i="8"/>
  <c r="AB89" i="8"/>
  <c r="AC89" i="8"/>
  <c r="AD89" i="8"/>
  <c r="AE89" i="8"/>
  <c r="AF89" i="8"/>
  <c r="AG89" i="8"/>
  <c r="AH89" i="8"/>
  <c r="B90" i="8"/>
  <c r="C90" i="8"/>
  <c r="D90" i="8"/>
  <c r="E90" i="8"/>
  <c r="F90" i="8"/>
  <c r="G90" i="8"/>
  <c r="H90" i="8"/>
  <c r="I90" i="8"/>
  <c r="J90" i="8"/>
  <c r="K90" i="8"/>
  <c r="L90" i="8"/>
  <c r="M90" i="8"/>
  <c r="N90" i="8"/>
  <c r="O90" i="8"/>
  <c r="P90" i="8"/>
  <c r="Q90" i="8"/>
  <c r="R90" i="8"/>
  <c r="S90" i="8"/>
  <c r="T90" i="8"/>
  <c r="U90" i="8"/>
  <c r="V90" i="8"/>
  <c r="W90" i="8"/>
  <c r="X90" i="8"/>
  <c r="Y90" i="8"/>
  <c r="Z90" i="8"/>
  <c r="AA90" i="8"/>
  <c r="AB90" i="8"/>
  <c r="AC90" i="8"/>
  <c r="AD90" i="8"/>
  <c r="AE90" i="8"/>
  <c r="AF90" i="8"/>
  <c r="AG90" i="8"/>
  <c r="AH90" i="8"/>
  <c r="B91" i="8"/>
  <c r="C91" i="8"/>
  <c r="D91" i="8"/>
  <c r="E91" i="8"/>
  <c r="F91" i="8"/>
  <c r="G91" i="8"/>
  <c r="H91" i="8"/>
  <c r="I91" i="8"/>
  <c r="J91" i="8"/>
  <c r="K91" i="8"/>
  <c r="L91" i="8"/>
  <c r="M91" i="8"/>
  <c r="N91" i="8"/>
  <c r="O91" i="8"/>
  <c r="P91" i="8"/>
  <c r="Q91" i="8"/>
  <c r="R91" i="8"/>
  <c r="S91" i="8"/>
  <c r="T91" i="8"/>
  <c r="U91" i="8"/>
  <c r="V91" i="8"/>
  <c r="W91" i="8"/>
  <c r="X91" i="8"/>
  <c r="Y91" i="8"/>
  <c r="Z91" i="8"/>
  <c r="AA91" i="8"/>
  <c r="AB91" i="8"/>
  <c r="AC91" i="8"/>
  <c r="AD91" i="8"/>
  <c r="AE91" i="8"/>
  <c r="AF91" i="8"/>
  <c r="AG91" i="8"/>
  <c r="AH91" i="8"/>
  <c r="B92" i="8"/>
  <c r="C92" i="8"/>
  <c r="D92" i="8"/>
  <c r="E92" i="8"/>
  <c r="F92" i="8"/>
  <c r="G92" i="8"/>
  <c r="H92" i="8"/>
  <c r="I92" i="8"/>
  <c r="J92" i="8"/>
  <c r="K92" i="8"/>
  <c r="L92" i="8"/>
  <c r="M92" i="8"/>
  <c r="N92" i="8"/>
  <c r="O92" i="8"/>
  <c r="P92" i="8"/>
  <c r="Q92" i="8"/>
  <c r="R92" i="8"/>
  <c r="S92" i="8"/>
  <c r="T92" i="8"/>
  <c r="U92" i="8"/>
  <c r="V92" i="8"/>
  <c r="W92" i="8"/>
  <c r="X92" i="8"/>
  <c r="Y92" i="8"/>
  <c r="Z92" i="8"/>
  <c r="AA92" i="8"/>
  <c r="AB92" i="8"/>
  <c r="AC92" i="8"/>
  <c r="AD92" i="8"/>
  <c r="AE92" i="8"/>
  <c r="AF92" i="8"/>
  <c r="AG92" i="8"/>
  <c r="AH92" i="8"/>
  <c r="B93" i="8"/>
  <c r="C93" i="8"/>
  <c r="D93" i="8"/>
  <c r="E93" i="8"/>
  <c r="F93" i="8"/>
  <c r="G93" i="8"/>
  <c r="H93" i="8"/>
  <c r="I93" i="8"/>
  <c r="J93" i="8"/>
  <c r="K93" i="8"/>
  <c r="L93" i="8"/>
  <c r="M93" i="8"/>
  <c r="N93" i="8"/>
  <c r="O93" i="8"/>
  <c r="P93" i="8"/>
  <c r="Q93" i="8"/>
  <c r="R93" i="8"/>
  <c r="S93" i="8"/>
  <c r="T93" i="8"/>
  <c r="U93" i="8"/>
  <c r="V93" i="8"/>
  <c r="W93" i="8"/>
  <c r="X93" i="8"/>
  <c r="Y93" i="8"/>
  <c r="Z93" i="8"/>
  <c r="AA93" i="8"/>
  <c r="AB93" i="8"/>
  <c r="AC93" i="8"/>
  <c r="AD93" i="8"/>
  <c r="AE93" i="8"/>
  <c r="AF93" i="8"/>
  <c r="AG93" i="8"/>
  <c r="AH93" i="8"/>
  <c r="B94" i="8"/>
  <c r="C94" i="8"/>
  <c r="D94" i="8"/>
  <c r="E94" i="8"/>
  <c r="F94" i="8"/>
  <c r="G94" i="8"/>
  <c r="H94" i="8"/>
  <c r="I94" i="8"/>
  <c r="J94" i="8"/>
  <c r="K94" i="8"/>
  <c r="L94" i="8"/>
  <c r="M94" i="8"/>
  <c r="N94" i="8"/>
  <c r="O94" i="8"/>
  <c r="P94" i="8"/>
  <c r="Q94" i="8"/>
  <c r="R94" i="8"/>
  <c r="S94" i="8"/>
  <c r="T94" i="8"/>
  <c r="U94" i="8"/>
  <c r="V94" i="8"/>
  <c r="W94" i="8"/>
  <c r="X94" i="8"/>
  <c r="Y94" i="8"/>
  <c r="Z94" i="8"/>
  <c r="AA94" i="8"/>
  <c r="AB94" i="8"/>
  <c r="AC94" i="8"/>
  <c r="AD94" i="8"/>
  <c r="AE94" i="8"/>
  <c r="AF94" i="8"/>
  <c r="AG94" i="8"/>
  <c r="AH94" i="8"/>
  <c r="B95" i="8"/>
  <c r="C95" i="8"/>
  <c r="D95" i="8"/>
  <c r="E95" i="8"/>
  <c r="F95" i="8"/>
  <c r="G95" i="8"/>
  <c r="H95" i="8"/>
  <c r="I95" i="8"/>
  <c r="J95" i="8"/>
  <c r="K95" i="8"/>
  <c r="L95" i="8"/>
  <c r="M95" i="8"/>
  <c r="N95" i="8"/>
  <c r="O95" i="8"/>
  <c r="P95" i="8"/>
  <c r="Q95" i="8"/>
  <c r="R95" i="8"/>
  <c r="S95" i="8"/>
  <c r="T95" i="8"/>
  <c r="U95" i="8"/>
  <c r="V95" i="8"/>
  <c r="W95" i="8"/>
  <c r="X95" i="8"/>
  <c r="Y95" i="8"/>
  <c r="Z95" i="8"/>
  <c r="AA95" i="8"/>
  <c r="AB95" i="8"/>
  <c r="AC95" i="8"/>
  <c r="AD95" i="8"/>
  <c r="AE95" i="8"/>
  <c r="AF95" i="8"/>
  <c r="AG95" i="8"/>
  <c r="AH95" i="8"/>
  <c r="B96" i="8"/>
  <c r="C96" i="8"/>
  <c r="D96" i="8"/>
  <c r="E96" i="8"/>
  <c r="F96" i="8"/>
  <c r="G96" i="8"/>
  <c r="H96" i="8"/>
  <c r="I96" i="8"/>
  <c r="J96" i="8"/>
  <c r="K96" i="8"/>
  <c r="L96" i="8"/>
  <c r="M96" i="8"/>
  <c r="N96" i="8"/>
  <c r="O96" i="8"/>
  <c r="P96" i="8"/>
  <c r="Q96" i="8"/>
  <c r="R96" i="8"/>
  <c r="S96" i="8"/>
  <c r="T96" i="8"/>
  <c r="U96" i="8"/>
  <c r="V96" i="8"/>
  <c r="W96" i="8"/>
  <c r="X96" i="8"/>
  <c r="Y96" i="8"/>
  <c r="Z96" i="8"/>
  <c r="AA96" i="8"/>
  <c r="AB96" i="8"/>
  <c r="AC96" i="8"/>
  <c r="AD96" i="8"/>
  <c r="AE96" i="8"/>
  <c r="AF96" i="8"/>
  <c r="AG96" i="8"/>
  <c r="AH96" i="8"/>
  <c r="B97" i="8"/>
  <c r="C97" i="8"/>
  <c r="D97" i="8"/>
  <c r="E97" i="8"/>
  <c r="F97" i="8"/>
  <c r="G97" i="8"/>
  <c r="H97" i="8"/>
  <c r="I97" i="8"/>
  <c r="J97" i="8"/>
  <c r="K97" i="8"/>
  <c r="L97" i="8"/>
  <c r="M97" i="8"/>
  <c r="N97" i="8"/>
  <c r="O97" i="8"/>
  <c r="P97" i="8"/>
  <c r="Q97" i="8"/>
  <c r="R97" i="8"/>
  <c r="S97" i="8"/>
  <c r="T97" i="8"/>
  <c r="U97" i="8"/>
  <c r="V97" i="8"/>
  <c r="W97" i="8"/>
  <c r="X97" i="8"/>
  <c r="Y97" i="8"/>
  <c r="Z97" i="8"/>
  <c r="AA97" i="8"/>
  <c r="AB97" i="8"/>
  <c r="AC97" i="8"/>
  <c r="AD97" i="8"/>
  <c r="AE97" i="8"/>
  <c r="AF97" i="8"/>
  <c r="AG97" i="8"/>
  <c r="AH97" i="8"/>
  <c r="B98" i="8"/>
  <c r="C98" i="8"/>
  <c r="D98" i="8"/>
  <c r="E98" i="8"/>
  <c r="F98" i="8"/>
  <c r="G98" i="8"/>
  <c r="H98" i="8"/>
  <c r="I98" i="8"/>
  <c r="J98" i="8"/>
  <c r="K98" i="8"/>
  <c r="L98" i="8"/>
  <c r="M98" i="8"/>
  <c r="N98" i="8"/>
  <c r="O98" i="8"/>
  <c r="P98" i="8"/>
  <c r="Q98" i="8"/>
  <c r="R98" i="8"/>
  <c r="S98" i="8"/>
  <c r="T98" i="8"/>
  <c r="U98" i="8"/>
  <c r="V98" i="8"/>
  <c r="W98" i="8"/>
  <c r="X98" i="8"/>
  <c r="Y98" i="8"/>
  <c r="Z98" i="8"/>
  <c r="AA98" i="8"/>
  <c r="AB98" i="8"/>
  <c r="AC98" i="8"/>
  <c r="AD98" i="8"/>
  <c r="AE98" i="8"/>
  <c r="AF98" i="8"/>
  <c r="AG98" i="8"/>
  <c r="AH98" i="8"/>
  <c r="B99" i="8"/>
  <c r="C99" i="8"/>
  <c r="D99" i="8"/>
  <c r="E99" i="8"/>
  <c r="F99" i="8"/>
  <c r="G99" i="8"/>
  <c r="H99" i="8"/>
  <c r="I99" i="8"/>
  <c r="J99" i="8"/>
  <c r="K99" i="8"/>
  <c r="L99" i="8"/>
  <c r="M99" i="8"/>
  <c r="N99" i="8"/>
  <c r="O99" i="8"/>
  <c r="P99" i="8"/>
  <c r="Q99" i="8"/>
  <c r="R99" i="8"/>
  <c r="S99" i="8"/>
  <c r="T99" i="8"/>
  <c r="U99" i="8"/>
  <c r="V99" i="8"/>
  <c r="W99" i="8"/>
  <c r="X99" i="8"/>
  <c r="Y99" i="8"/>
  <c r="Z99" i="8"/>
  <c r="AA99" i="8"/>
  <c r="AB99" i="8"/>
  <c r="AC99" i="8"/>
  <c r="AD99" i="8"/>
  <c r="AE99" i="8"/>
  <c r="AF99" i="8"/>
  <c r="AG99" i="8"/>
  <c r="AH99" i="8"/>
  <c r="B100" i="8"/>
  <c r="C100" i="8"/>
  <c r="D100" i="8"/>
  <c r="E100" i="8"/>
  <c r="F100" i="8"/>
  <c r="G100" i="8"/>
  <c r="H100" i="8"/>
  <c r="I100" i="8"/>
  <c r="J100" i="8"/>
  <c r="K100" i="8"/>
  <c r="L100" i="8"/>
  <c r="M100" i="8"/>
  <c r="N100" i="8"/>
  <c r="O100" i="8"/>
  <c r="P100" i="8"/>
  <c r="Q100" i="8"/>
  <c r="R100" i="8"/>
  <c r="S100" i="8"/>
  <c r="T100" i="8"/>
  <c r="U100" i="8"/>
  <c r="V100" i="8"/>
  <c r="W100" i="8"/>
  <c r="X100" i="8"/>
  <c r="Y100" i="8"/>
  <c r="Z100" i="8"/>
  <c r="AA100" i="8"/>
  <c r="AB100" i="8"/>
  <c r="AC100" i="8"/>
  <c r="AD100" i="8"/>
  <c r="AE100" i="8"/>
  <c r="AF100" i="8"/>
  <c r="AG100" i="8"/>
  <c r="AH100" i="8"/>
  <c r="B101" i="8"/>
  <c r="C101" i="8"/>
  <c r="D101" i="8"/>
  <c r="E101" i="8"/>
  <c r="F101" i="8"/>
  <c r="G101" i="8"/>
  <c r="H101" i="8"/>
  <c r="I101" i="8"/>
  <c r="J101" i="8"/>
  <c r="K101" i="8"/>
  <c r="L101" i="8"/>
  <c r="M101" i="8"/>
  <c r="N101" i="8"/>
  <c r="O101" i="8"/>
  <c r="P101" i="8"/>
  <c r="Q101" i="8"/>
  <c r="R101" i="8"/>
  <c r="S101" i="8"/>
  <c r="T101" i="8"/>
  <c r="U101" i="8"/>
  <c r="V101" i="8"/>
  <c r="W101" i="8"/>
  <c r="X101" i="8"/>
  <c r="Y101" i="8"/>
  <c r="Z101" i="8"/>
  <c r="AA101" i="8"/>
  <c r="AB101" i="8"/>
  <c r="AC101" i="8"/>
  <c r="AD101" i="8"/>
  <c r="AE101" i="8"/>
  <c r="AF101" i="8"/>
  <c r="AG101" i="8"/>
  <c r="AH101" i="8"/>
  <c r="B102" i="8"/>
  <c r="C102" i="8"/>
  <c r="D102" i="8"/>
  <c r="E102" i="8"/>
  <c r="F102" i="8"/>
  <c r="G102" i="8"/>
  <c r="H102" i="8"/>
  <c r="I102" i="8"/>
  <c r="J102" i="8"/>
  <c r="K102" i="8"/>
  <c r="L102" i="8"/>
  <c r="M102" i="8"/>
  <c r="N102" i="8"/>
  <c r="O102" i="8"/>
  <c r="P102" i="8"/>
  <c r="Q102" i="8"/>
  <c r="R102" i="8"/>
  <c r="S102" i="8"/>
  <c r="T102" i="8"/>
  <c r="U102" i="8"/>
  <c r="V102" i="8"/>
  <c r="W102" i="8"/>
  <c r="X102" i="8"/>
  <c r="Y102" i="8"/>
  <c r="Z102" i="8"/>
  <c r="AA102" i="8"/>
  <c r="AB102" i="8"/>
  <c r="AC102" i="8"/>
  <c r="AD102" i="8"/>
  <c r="AE102" i="8"/>
  <c r="AF102" i="8"/>
  <c r="AG102" i="8"/>
  <c r="AH102" i="8"/>
  <c r="B103" i="8"/>
  <c r="C103" i="8"/>
  <c r="D103" i="8"/>
  <c r="E103" i="8"/>
  <c r="F103" i="8"/>
  <c r="G103" i="8"/>
  <c r="H103" i="8"/>
  <c r="I103" i="8"/>
  <c r="J103" i="8"/>
  <c r="K103" i="8"/>
  <c r="L103" i="8"/>
  <c r="M103" i="8"/>
  <c r="N103" i="8"/>
  <c r="O103" i="8"/>
  <c r="P103" i="8"/>
  <c r="Q103" i="8"/>
  <c r="R103" i="8"/>
  <c r="S103" i="8"/>
  <c r="T103" i="8"/>
  <c r="U103" i="8"/>
  <c r="V103" i="8"/>
  <c r="W103" i="8"/>
  <c r="X103" i="8"/>
  <c r="Y103" i="8"/>
  <c r="Z103" i="8"/>
  <c r="AA103" i="8"/>
  <c r="AB103" i="8"/>
  <c r="AC103" i="8"/>
  <c r="AD103" i="8"/>
  <c r="AE103" i="8"/>
  <c r="AF103" i="8"/>
  <c r="AG103" i="8"/>
  <c r="AH103" i="8"/>
  <c r="B104" i="8"/>
  <c r="C104" i="8"/>
  <c r="D104" i="8"/>
  <c r="E104" i="8"/>
  <c r="F104" i="8"/>
  <c r="G104" i="8"/>
  <c r="H104" i="8"/>
  <c r="I104" i="8"/>
  <c r="J104" i="8"/>
  <c r="K104" i="8"/>
  <c r="L104" i="8"/>
  <c r="M104" i="8"/>
  <c r="N104" i="8"/>
  <c r="O104" i="8"/>
  <c r="P104" i="8"/>
  <c r="Q104" i="8"/>
  <c r="R104" i="8"/>
  <c r="S104" i="8"/>
  <c r="T104" i="8"/>
  <c r="U104" i="8"/>
  <c r="V104" i="8"/>
  <c r="W104" i="8"/>
  <c r="X104" i="8"/>
  <c r="Y104" i="8"/>
  <c r="Z104" i="8"/>
  <c r="AA104" i="8"/>
  <c r="AB104" i="8"/>
  <c r="AC104" i="8"/>
  <c r="AD104" i="8"/>
  <c r="AE104" i="8"/>
  <c r="AF104" i="8"/>
  <c r="AG104" i="8"/>
  <c r="AH104" i="8"/>
  <c r="B105" i="8"/>
  <c r="C105" i="8"/>
  <c r="D105" i="8"/>
  <c r="E105" i="8"/>
  <c r="F105" i="8"/>
  <c r="G105" i="8"/>
  <c r="H105" i="8"/>
  <c r="I105" i="8"/>
  <c r="J105" i="8"/>
  <c r="K105" i="8"/>
  <c r="L105" i="8"/>
  <c r="M105" i="8"/>
  <c r="N105" i="8"/>
  <c r="O105" i="8"/>
  <c r="P105" i="8"/>
  <c r="Q105" i="8"/>
  <c r="R105" i="8"/>
  <c r="S105" i="8"/>
  <c r="T105" i="8"/>
  <c r="U105" i="8"/>
  <c r="V105" i="8"/>
  <c r="W105" i="8"/>
  <c r="X105" i="8"/>
  <c r="Y105" i="8"/>
  <c r="Z105" i="8"/>
  <c r="AA105" i="8"/>
  <c r="AB105" i="8"/>
  <c r="AC105" i="8"/>
  <c r="AD105" i="8"/>
  <c r="AE105" i="8"/>
  <c r="AF105" i="8"/>
  <c r="AG105" i="8"/>
  <c r="AH105" i="8"/>
  <c r="B106" i="8"/>
  <c r="C106" i="8"/>
  <c r="D106" i="8"/>
  <c r="E106" i="8"/>
  <c r="F106" i="8"/>
  <c r="G106" i="8"/>
  <c r="H106" i="8"/>
  <c r="I106" i="8"/>
  <c r="J106" i="8"/>
  <c r="K106" i="8"/>
  <c r="L106" i="8"/>
  <c r="M106" i="8"/>
  <c r="N106" i="8"/>
  <c r="O106" i="8"/>
  <c r="P106" i="8"/>
  <c r="Q106" i="8"/>
  <c r="R106" i="8"/>
  <c r="S106" i="8"/>
  <c r="T106" i="8"/>
  <c r="U106" i="8"/>
  <c r="V106" i="8"/>
  <c r="W106" i="8"/>
  <c r="X106" i="8"/>
  <c r="Y106" i="8"/>
  <c r="Z106" i="8"/>
  <c r="AA106" i="8"/>
  <c r="AB106" i="8"/>
  <c r="AC106" i="8"/>
  <c r="AD106" i="8"/>
  <c r="AE106" i="8"/>
  <c r="AF106" i="8"/>
  <c r="AG106" i="8"/>
  <c r="AH106" i="8"/>
  <c r="B107" i="8"/>
  <c r="C107" i="8"/>
  <c r="D107" i="8"/>
  <c r="E107" i="8"/>
  <c r="F107" i="8"/>
  <c r="G107" i="8"/>
  <c r="H107" i="8"/>
  <c r="I107" i="8"/>
  <c r="J107" i="8"/>
  <c r="K107" i="8"/>
  <c r="L107" i="8"/>
  <c r="M107" i="8"/>
  <c r="N107" i="8"/>
  <c r="O107" i="8"/>
  <c r="P107" i="8"/>
  <c r="Q107" i="8"/>
  <c r="R107" i="8"/>
  <c r="S107" i="8"/>
  <c r="T107" i="8"/>
  <c r="U107" i="8"/>
  <c r="V107" i="8"/>
  <c r="W107" i="8"/>
  <c r="X107" i="8"/>
  <c r="Y107" i="8"/>
  <c r="Z107" i="8"/>
  <c r="AA107" i="8"/>
  <c r="AB107" i="8"/>
  <c r="AC107" i="8"/>
  <c r="AD107" i="8"/>
  <c r="AE107" i="8"/>
  <c r="AF107" i="8"/>
  <c r="AG107" i="8"/>
  <c r="AH107" i="8"/>
  <c r="B108" i="8"/>
  <c r="C108" i="8"/>
  <c r="D108" i="8"/>
  <c r="E108" i="8"/>
  <c r="F108" i="8"/>
  <c r="G108" i="8"/>
  <c r="H108" i="8"/>
  <c r="I108" i="8"/>
  <c r="J108" i="8"/>
  <c r="K108" i="8"/>
  <c r="L108" i="8"/>
  <c r="M108" i="8"/>
  <c r="N108" i="8"/>
  <c r="O108" i="8"/>
  <c r="P108" i="8"/>
  <c r="Q108" i="8"/>
  <c r="R108" i="8"/>
  <c r="S108" i="8"/>
  <c r="T108" i="8"/>
  <c r="U108" i="8"/>
  <c r="V108" i="8"/>
  <c r="W108" i="8"/>
  <c r="X108" i="8"/>
  <c r="Y108" i="8"/>
  <c r="Z108" i="8"/>
  <c r="AA108" i="8"/>
  <c r="AB108" i="8"/>
  <c r="AC108" i="8"/>
  <c r="AD108" i="8"/>
  <c r="AE108" i="8"/>
  <c r="AF108" i="8"/>
  <c r="AG108" i="8"/>
  <c r="AH108" i="8"/>
  <c r="B109" i="8"/>
  <c r="C109" i="8"/>
  <c r="D109" i="8"/>
  <c r="E109" i="8"/>
  <c r="F109" i="8"/>
  <c r="G109" i="8"/>
  <c r="H109" i="8"/>
  <c r="I109" i="8"/>
  <c r="J109" i="8"/>
  <c r="K109" i="8"/>
  <c r="L109" i="8"/>
  <c r="M109" i="8"/>
  <c r="N109" i="8"/>
  <c r="O109" i="8"/>
  <c r="P109" i="8"/>
  <c r="Q109" i="8"/>
  <c r="R109" i="8"/>
  <c r="S109" i="8"/>
  <c r="T109" i="8"/>
  <c r="U109" i="8"/>
  <c r="V109" i="8"/>
  <c r="W109" i="8"/>
  <c r="X109" i="8"/>
  <c r="Y109" i="8"/>
  <c r="Z109" i="8"/>
  <c r="AA109" i="8"/>
  <c r="AB109" i="8"/>
  <c r="AC109" i="8"/>
  <c r="AD109" i="8"/>
  <c r="AE109" i="8"/>
  <c r="AF109" i="8"/>
  <c r="AG109" i="8"/>
  <c r="AH109" i="8"/>
  <c r="B110" i="8"/>
  <c r="C110" i="8"/>
  <c r="D110" i="8"/>
  <c r="E110" i="8"/>
  <c r="F110" i="8"/>
  <c r="G110" i="8"/>
  <c r="H110" i="8"/>
  <c r="I110" i="8"/>
  <c r="J110" i="8"/>
  <c r="K110" i="8"/>
  <c r="L110" i="8"/>
  <c r="M110" i="8"/>
  <c r="N110" i="8"/>
  <c r="O110" i="8"/>
  <c r="P110" i="8"/>
  <c r="Q110" i="8"/>
  <c r="R110" i="8"/>
  <c r="S110" i="8"/>
  <c r="T110" i="8"/>
  <c r="U110" i="8"/>
  <c r="V110" i="8"/>
  <c r="W110" i="8"/>
  <c r="X110" i="8"/>
  <c r="Y110" i="8"/>
  <c r="Z110" i="8"/>
  <c r="AA110" i="8"/>
  <c r="AB110" i="8"/>
  <c r="AC110" i="8"/>
  <c r="AD110" i="8"/>
  <c r="AE110" i="8"/>
  <c r="AF110" i="8"/>
  <c r="AG110" i="8"/>
  <c r="AH110" i="8"/>
  <c r="B111" i="8"/>
  <c r="C111" i="8"/>
  <c r="D111" i="8"/>
  <c r="E111" i="8"/>
  <c r="F111" i="8"/>
  <c r="G111" i="8"/>
  <c r="H111" i="8"/>
  <c r="I111" i="8"/>
  <c r="J111" i="8"/>
  <c r="K111" i="8"/>
  <c r="L111" i="8"/>
  <c r="M111" i="8"/>
  <c r="N111" i="8"/>
  <c r="O111" i="8"/>
  <c r="P111" i="8"/>
  <c r="Q111" i="8"/>
  <c r="R111" i="8"/>
  <c r="S111" i="8"/>
  <c r="T111" i="8"/>
  <c r="U111" i="8"/>
  <c r="V111" i="8"/>
  <c r="W111" i="8"/>
  <c r="X111" i="8"/>
  <c r="Y111" i="8"/>
  <c r="Z111" i="8"/>
  <c r="AA111" i="8"/>
  <c r="AB111" i="8"/>
  <c r="AC111" i="8"/>
  <c r="AD111" i="8"/>
  <c r="AE111" i="8"/>
  <c r="AF111" i="8"/>
  <c r="AG111" i="8"/>
  <c r="AH111" i="8"/>
  <c r="B112" i="8"/>
  <c r="C112" i="8"/>
  <c r="D112" i="8"/>
  <c r="E112" i="8"/>
  <c r="F112" i="8"/>
  <c r="G112" i="8"/>
  <c r="H112" i="8"/>
  <c r="I112" i="8"/>
  <c r="J112" i="8"/>
  <c r="K112" i="8"/>
  <c r="L112" i="8"/>
  <c r="M112" i="8"/>
  <c r="N112" i="8"/>
  <c r="O112" i="8"/>
  <c r="P112" i="8"/>
  <c r="Q112" i="8"/>
  <c r="R112" i="8"/>
  <c r="S112" i="8"/>
  <c r="T112" i="8"/>
  <c r="U112" i="8"/>
  <c r="V112" i="8"/>
  <c r="W112" i="8"/>
  <c r="X112" i="8"/>
  <c r="Y112" i="8"/>
  <c r="Z112" i="8"/>
  <c r="AA112" i="8"/>
  <c r="AB112" i="8"/>
  <c r="AC112" i="8"/>
  <c r="AD112" i="8"/>
  <c r="AE112" i="8"/>
  <c r="AF112" i="8"/>
  <c r="AG112" i="8"/>
  <c r="AH112" i="8"/>
  <c r="B113" i="8"/>
  <c r="C113" i="8"/>
  <c r="D113" i="8"/>
  <c r="E113" i="8"/>
  <c r="F113" i="8"/>
  <c r="G113" i="8"/>
  <c r="H113" i="8"/>
  <c r="I113" i="8"/>
  <c r="J113" i="8"/>
  <c r="K113" i="8"/>
  <c r="L113" i="8"/>
  <c r="M113" i="8"/>
  <c r="N113" i="8"/>
  <c r="O113" i="8"/>
  <c r="P113" i="8"/>
  <c r="Q113" i="8"/>
  <c r="R113" i="8"/>
  <c r="S113" i="8"/>
  <c r="T113" i="8"/>
  <c r="U113" i="8"/>
  <c r="V113" i="8"/>
  <c r="W113" i="8"/>
  <c r="X113" i="8"/>
  <c r="Y113" i="8"/>
  <c r="Z113" i="8"/>
  <c r="AA113" i="8"/>
  <c r="AB113" i="8"/>
  <c r="AC113" i="8"/>
  <c r="AD113" i="8"/>
  <c r="AE113" i="8"/>
  <c r="AF113" i="8"/>
  <c r="AG113" i="8"/>
  <c r="AH113" i="8"/>
  <c r="B114" i="8"/>
  <c r="C114" i="8"/>
  <c r="D114" i="8"/>
  <c r="E114" i="8"/>
  <c r="F114" i="8"/>
  <c r="G114" i="8"/>
  <c r="H114" i="8"/>
  <c r="I114" i="8"/>
  <c r="J114" i="8"/>
  <c r="K114" i="8"/>
  <c r="L114" i="8"/>
  <c r="M114" i="8"/>
  <c r="N114" i="8"/>
  <c r="O114" i="8"/>
  <c r="P114" i="8"/>
  <c r="Q114" i="8"/>
  <c r="R114" i="8"/>
  <c r="S114" i="8"/>
  <c r="T114" i="8"/>
  <c r="U114" i="8"/>
  <c r="V114" i="8"/>
  <c r="W114" i="8"/>
  <c r="X114" i="8"/>
  <c r="Y114" i="8"/>
  <c r="Z114" i="8"/>
  <c r="AA114" i="8"/>
  <c r="AB114" i="8"/>
  <c r="AC114" i="8"/>
  <c r="AD114" i="8"/>
  <c r="AE114" i="8"/>
  <c r="AF114" i="8"/>
  <c r="AG114" i="8"/>
  <c r="AH114" i="8"/>
  <c r="B115" i="8"/>
  <c r="C115" i="8"/>
  <c r="D115" i="8"/>
  <c r="E115" i="8"/>
  <c r="F115" i="8"/>
  <c r="G115" i="8"/>
  <c r="H115" i="8"/>
  <c r="I115" i="8"/>
  <c r="J115" i="8"/>
  <c r="K115" i="8"/>
  <c r="L115" i="8"/>
  <c r="M115" i="8"/>
  <c r="N115" i="8"/>
  <c r="O115" i="8"/>
  <c r="P115" i="8"/>
  <c r="Q115" i="8"/>
  <c r="R115" i="8"/>
  <c r="S115" i="8"/>
  <c r="T115" i="8"/>
  <c r="U115" i="8"/>
  <c r="V115" i="8"/>
  <c r="W115" i="8"/>
  <c r="X115" i="8"/>
  <c r="Y115" i="8"/>
  <c r="Z115" i="8"/>
  <c r="AA115" i="8"/>
  <c r="AB115" i="8"/>
  <c r="AC115" i="8"/>
  <c r="AD115" i="8"/>
  <c r="AE115" i="8"/>
  <c r="AF115" i="8"/>
  <c r="AG115" i="8"/>
  <c r="AH115" i="8"/>
  <c r="B116" i="8"/>
  <c r="C116" i="8"/>
  <c r="D116" i="8"/>
  <c r="E116" i="8"/>
  <c r="F116" i="8"/>
  <c r="G116" i="8"/>
  <c r="H116" i="8"/>
  <c r="I116" i="8"/>
  <c r="J116" i="8"/>
  <c r="K116" i="8"/>
  <c r="L116" i="8"/>
  <c r="M116" i="8"/>
  <c r="N116" i="8"/>
  <c r="O116" i="8"/>
  <c r="P116" i="8"/>
  <c r="Q116" i="8"/>
  <c r="R116" i="8"/>
  <c r="S116" i="8"/>
  <c r="T116" i="8"/>
  <c r="U116" i="8"/>
  <c r="V116" i="8"/>
  <c r="W116" i="8"/>
  <c r="X116" i="8"/>
  <c r="Y116" i="8"/>
  <c r="Z116" i="8"/>
  <c r="AA116" i="8"/>
  <c r="AB116" i="8"/>
  <c r="AC116" i="8"/>
  <c r="AD116" i="8"/>
  <c r="AE116" i="8"/>
  <c r="AF116" i="8"/>
  <c r="AG116" i="8"/>
  <c r="AH116" i="8"/>
  <c r="B117" i="8"/>
  <c r="C117" i="8"/>
  <c r="D117" i="8"/>
  <c r="E117" i="8"/>
  <c r="F117" i="8"/>
  <c r="G117" i="8"/>
  <c r="H117" i="8"/>
  <c r="I117" i="8"/>
  <c r="J117" i="8"/>
  <c r="K117" i="8"/>
  <c r="L117" i="8"/>
  <c r="M117" i="8"/>
  <c r="N117" i="8"/>
  <c r="O117" i="8"/>
  <c r="P117" i="8"/>
  <c r="Q117" i="8"/>
  <c r="R117" i="8"/>
  <c r="S117" i="8"/>
  <c r="T117" i="8"/>
  <c r="U117" i="8"/>
  <c r="V117" i="8"/>
  <c r="W117" i="8"/>
  <c r="X117" i="8"/>
  <c r="Y117" i="8"/>
  <c r="Z117" i="8"/>
  <c r="AA117" i="8"/>
  <c r="AB117" i="8"/>
  <c r="AC117" i="8"/>
  <c r="AD117" i="8"/>
  <c r="AE117" i="8"/>
  <c r="AF117" i="8"/>
  <c r="AG117" i="8"/>
  <c r="AH117" i="8"/>
  <c r="B118" i="8"/>
  <c r="C118" i="8"/>
  <c r="D118" i="8"/>
  <c r="E118" i="8"/>
  <c r="F118" i="8"/>
  <c r="G118" i="8"/>
  <c r="H118" i="8"/>
  <c r="I118" i="8"/>
  <c r="J118" i="8"/>
  <c r="K118" i="8"/>
  <c r="L118" i="8"/>
  <c r="M118" i="8"/>
  <c r="N118" i="8"/>
  <c r="O118" i="8"/>
  <c r="P118" i="8"/>
  <c r="Q118" i="8"/>
  <c r="R118" i="8"/>
  <c r="S118" i="8"/>
  <c r="T118" i="8"/>
  <c r="U118" i="8"/>
  <c r="V118" i="8"/>
  <c r="W118" i="8"/>
  <c r="X118" i="8"/>
  <c r="Y118" i="8"/>
  <c r="Z118" i="8"/>
  <c r="AA118" i="8"/>
  <c r="AB118" i="8"/>
  <c r="AC118" i="8"/>
  <c r="AD118" i="8"/>
  <c r="AE118" i="8"/>
  <c r="AF118" i="8"/>
  <c r="AG118" i="8"/>
  <c r="AH118" i="8"/>
  <c r="B119" i="8"/>
  <c r="C119" i="8"/>
  <c r="D119" i="8"/>
  <c r="E119" i="8"/>
  <c r="F119" i="8"/>
  <c r="G119" i="8"/>
  <c r="H119" i="8"/>
  <c r="I119" i="8"/>
  <c r="J119" i="8"/>
  <c r="K119" i="8"/>
  <c r="L119" i="8"/>
  <c r="M119" i="8"/>
  <c r="N119" i="8"/>
  <c r="O119" i="8"/>
  <c r="P119" i="8"/>
  <c r="Q119" i="8"/>
  <c r="R119" i="8"/>
  <c r="S119" i="8"/>
  <c r="T119" i="8"/>
  <c r="U119" i="8"/>
  <c r="V119" i="8"/>
  <c r="W119" i="8"/>
  <c r="X119" i="8"/>
  <c r="Y119" i="8"/>
  <c r="Z119" i="8"/>
  <c r="AA119" i="8"/>
  <c r="AB119" i="8"/>
  <c r="AC119" i="8"/>
  <c r="AD119" i="8"/>
  <c r="AE119" i="8"/>
  <c r="AF119" i="8"/>
  <c r="AG119" i="8"/>
  <c r="AH119" i="8"/>
  <c r="B120" i="8"/>
  <c r="C120" i="8"/>
  <c r="D120" i="8"/>
  <c r="E120" i="8"/>
  <c r="F120" i="8"/>
  <c r="G120" i="8"/>
  <c r="H120" i="8"/>
  <c r="I120" i="8"/>
  <c r="J120" i="8"/>
  <c r="K120" i="8"/>
  <c r="L120" i="8"/>
  <c r="M120" i="8"/>
  <c r="N120" i="8"/>
  <c r="O120" i="8"/>
  <c r="P120" i="8"/>
  <c r="Q120" i="8"/>
  <c r="R120" i="8"/>
  <c r="S120" i="8"/>
  <c r="T120" i="8"/>
  <c r="U120" i="8"/>
  <c r="V120" i="8"/>
  <c r="W120" i="8"/>
  <c r="X120" i="8"/>
  <c r="Y120" i="8"/>
  <c r="Z120" i="8"/>
  <c r="AA120" i="8"/>
  <c r="AB120" i="8"/>
  <c r="AC120" i="8"/>
  <c r="AD120" i="8"/>
  <c r="AE120" i="8"/>
  <c r="AF120" i="8"/>
  <c r="AG120" i="8"/>
  <c r="AH120" i="8"/>
  <c r="B121" i="8"/>
  <c r="C121" i="8"/>
  <c r="D121" i="8"/>
  <c r="E121" i="8"/>
  <c r="F121" i="8"/>
  <c r="G121" i="8"/>
  <c r="H121" i="8"/>
  <c r="I121" i="8"/>
  <c r="J121" i="8"/>
  <c r="K121" i="8"/>
  <c r="L121" i="8"/>
  <c r="M121" i="8"/>
  <c r="N121" i="8"/>
  <c r="O121" i="8"/>
  <c r="P121" i="8"/>
  <c r="Q121" i="8"/>
  <c r="R121" i="8"/>
  <c r="S121" i="8"/>
  <c r="T121" i="8"/>
  <c r="U121" i="8"/>
  <c r="V121" i="8"/>
  <c r="W121" i="8"/>
  <c r="X121" i="8"/>
  <c r="Y121" i="8"/>
  <c r="Z121" i="8"/>
  <c r="AA121" i="8"/>
  <c r="AB121" i="8"/>
  <c r="AC121" i="8"/>
  <c r="AD121" i="8"/>
  <c r="AE121" i="8"/>
  <c r="AF121" i="8"/>
  <c r="AG121" i="8"/>
  <c r="AH121" i="8"/>
  <c r="B122" i="8"/>
  <c r="C122" i="8"/>
  <c r="D122" i="8"/>
  <c r="E122" i="8"/>
  <c r="F122" i="8"/>
  <c r="G122" i="8"/>
  <c r="H122" i="8"/>
  <c r="I122" i="8"/>
  <c r="J122" i="8"/>
  <c r="K122" i="8"/>
  <c r="L122" i="8"/>
  <c r="M122" i="8"/>
  <c r="N122" i="8"/>
  <c r="O122" i="8"/>
  <c r="P122" i="8"/>
  <c r="Q122" i="8"/>
  <c r="R122" i="8"/>
  <c r="S122" i="8"/>
  <c r="T122" i="8"/>
  <c r="U122" i="8"/>
  <c r="V122" i="8"/>
  <c r="W122" i="8"/>
  <c r="X122" i="8"/>
  <c r="Y122" i="8"/>
  <c r="Z122" i="8"/>
  <c r="AA122" i="8"/>
  <c r="AB122" i="8"/>
  <c r="AC122" i="8"/>
  <c r="AD122" i="8"/>
  <c r="AE122" i="8"/>
  <c r="AF122" i="8"/>
  <c r="AG122" i="8"/>
  <c r="AH122" i="8"/>
  <c r="B123" i="8"/>
  <c r="C123" i="8"/>
  <c r="D123" i="8"/>
  <c r="E123" i="8"/>
  <c r="F123" i="8"/>
  <c r="G123" i="8"/>
  <c r="H123" i="8"/>
  <c r="I123" i="8"/>
  <c r="J123" i="8"/>
  <c r="K123" i="8"/>
  <c r="L123" i="8"/>
  <c r="M123" i="8"/>
  <c r="N123" i="8"/>
  <c r="O123" i="8"/>
  <c r="P123" i="8"/>
  <c r="Q123" i="8"/>
  <c r="R123" i="8"/>
  <c r="S123" i="8"/>
  <c r="T123" i="8"/>
  <c r="U123" i="8"/>
  <c r="V123" i="8"/>
  <c r="W123" i="8"/>
  <c r="X123" i="8"/>
  <c r="Y123" i="8"/>
  <c r="Z123" i="8"/>
  <c r="AA123" i="8"/>
  <c r="AB123" i="8"/>
  <c r="AC123" i="8"/>
  <c r="AD123" i="8"/>
  <c r="AE123" i="8"/>
  <c r="AF123" i="8"/>
  <c r="AG123" i="8"/>
  <c r="AH123" i="8"/>
  <c r="B124" i="8"/>
  <c r="C124" i="8"/>
  <c r="D124" i="8"/>
  <c r="E124" i="8"/>
  <c r="F124" i="8"/>
  <c r="G124" i="8"/>
  <c r="H124" i="8"/>
  <c r="I124" i="8"/>
  <c r="J124" i="8"/>
  <c r="K124" i="8"/>
  <c r="L124" i="8"/>
  <c r="M124" i="8"/>
  <c r="N124" i="8"/>
  <c r="O124" i="8"/>
  <c r="P124" i="8"/>
  <c r="Q124" i="8"/>
  <c r="R124" i="8"/>
  <c r="S124" i="8"/>
  <c r="T124" i="8"/>
  <c r="U124" i="8"/>
  <c r="V124" i="8"/>
  <c r="W124" i="8"/>
  <c r="X124" i="8"/>
  <c r="Y124" i="8"/>
  <c r="Z124" i="8"/>
  <c r="AA124" i="8"/>
  <c r="AB124" i="8"/>
  <c r="AC124" i="8"/>
  <c r="AD124" i="8"/>
  <c r="AE124" i="8"/>
  <c r="AF124" i="8"/>
  <c r="AG124" i="8"/>
  <c r="AH124" i="8"/>
  <c r="B125" i="8"/>
  <c r="C125" i="8"/>
  <c r="D125" i="8"/>
  <c r="E125" i="8"/>
  <c r="F125" i="8"/>
  <c r="G125" i="8"/>
  <c r="H125" i="8"/>
  <c r="I125" i="8"/>
  <c r="J125" i="8"/>
  <c r="K125" i="8"/>
  <c r="L125" i="8"/>
  <c r="M125" i="8"/>
  <c r="N125" i="8"/>
  <c r="O125" i="8"/>
  <c r="P125" i="8"/>
  <c r="Q125" i="8"/>
  <c r="R125" i="8"/>
  <c r="S125" i="8"/>
  <c r="T125" i="8"/>
  <c r="U125" i="8"/>
  <c r="V125" i="8"/>
  <c r="W125" i="8"/>
  <c r="X125" i="8"/>
  <c r="Y125" i="8"/>
  <c r="Z125" i="8"/>
  <c r="AA125" i="8"/>
  <c r="AB125" i="8"/>
  <c r="AC125" i="8"/>
  <c r="AD125" i="8"/>
  <c r="AE125" i="8"/>
  <c r="AF125" i="8"/>
  <c r="AG125" i="8"/>
  <c r="AH125" i="8"/>
  <c r="AH8" i="8"/>
  <c r="AG8" i="8"/>
  <c r="AF8" i="8"/>
  <c r="AE8" i="8"/>
  <c r="AD8" i="8"/>
  <c r="AC8" i="8"/>
  <c r="AB8" i="8"/>
  <c r="AA8" i="8"/>
  <c r="Z8" i="8"/>
  <c r="Y8" i="8"/>
  <c r="X8" i="8"/>
  <c r="W8" i="8"/>
  <c r="V8" i="8"/>
  <c r="U8" i="8"/>
  <c r="T8" i="8"/>
  <c r="S8" i="8"/>
  <c r="R8" i="8"/>
  <c r="Q8" i="8"/>
  <c r="P8" i="8"/>
  <c r="O8" i="8"/>
  <c r="N8" i="8"/>
  <c r="M8" i="8"/>
  <c r="L8" i="8"/>
  <c r="K8" i="8"/>
  <c r="J8" i="8"/>
  <c r="I8" i="8"/>
  <c r="H8" i="8"/>
  <c r="G8" i="8"/>
  <c r="F8" i="8"/>
  <c r="E8" i="8"/>
  <c r="D8" i="8"/>
  <c r="C8" i="8"/>
  <c r="B8" i="8"/>
</calcChain>
</file>

<file path=xl/sharedStrings.xml><?xml version="1.0" encoding="utf-8"?>
<sst xmlns="http://schemas.openxmlformats.org/spreadsheetml/2006/main" count="4941" uniqueCount="887">
  <si>
    <t>番号</t>
    <rPh sb="0" eb="2">
      <t>バンゴウ</t>
    </rPh>
    <phoneticPr fontId="2"/>
  </si>
  <si>
    <t>区分1</t>
    <rPh sb="0" eb="2">
      <t>クブン</t>
    </rPh>
    <phoneticPr fontId="2"/>
  </si>
  <si>
    <t>区分2</t>
    <rPh sb="0" eb="2">
      <t>クブン</t>
    </rPh>
    <phoneticPr fontId="2"/>
  </si>
  <si>
    <t>番号２</t>
    <rPh sb="0" eb="2">
      <t>バンゴウ</t>
    </rPh>
    <phoneticPr fontId="2"/>
  </si>
  <si>
    <t>区分3</t>
    <rPh sb="0" eb="2">
      <t>クブン</t>
    </rPh>
    <phoneticPr fontId="2"/>
  </si>
  <si>
    <t>区分4</t>
    <rPh sb="0" eb="2">
      <t>クブン</t>
    </rPh>
    <phoneticPr fontId="2"/>
  </si>
  <si>
    <t>省令の改正</t>
    <rPh sb="0" eb="2">
      <t>ショウレイ</t>
    </rPh>
    <rPh sb="3" eb="5">
      <t>カイセイ</t>
    </rPh>
    <phoneticPr fontId="2"/>
  </si>
  <si>
    <t>内容</t>
    <rPh sb="0" eb="2">
      <t>ナイヨウ</t>
    </rPh>
    <phoneticPr fontId="2"/>
  </si>
  <si>
    <t>訪問介護</t>
    <rPh sb="0" eb="2">
      <t>ホウモン</t>
    </rPh>
    <rPh sb="2" eb="4">
      <t>カイゴ</t>
    </rPh>
    <phoneticPr fontId="2"/>
  </si>
  <si>
    <t>訪問入浴</t>
    <rPh sb="0" eb="2">
      <t>ホウモン</t>
    </rPh>
    <rPh sb="2" eb="4">
      <t>ニュウヨク</t>
    </rPh>
    <phoneticPr fontId="2"/>
  </si>
  <si>
    <t>訪問看護</t>
    <rPh sb="0" eb="2">
      <t>ホウモン</t>
    </rPh>
    <rPh sb="2" eb="4">
      <t>カンゴ</t>
    </rPh>
    <phoneticPr fontId="2"/>
  </si>
  <si>
    <t>訪問リハ</t>
    <rPh sb="0" eb="2">
      <t>ホウモン</t>
    </rPh>
    <phoneticPr fontId="2"/>
  </si>
  <si>
    <t>居宅療養管理指導</t>
    <rPh sb="0" eb="2">
      <t>キョタク</t>
    </rPh>
    <rPh sb="2" eb="4">
      <t>リョウヨウ</t>
    </rPh>
    <rPh sb="4" eb="6">
      <t>カンリ</t>
    </rPh>
    <rPh sb="6" eb="8">
      <t>シドウ</t>
    </rPh>
    <phoneticPr fontId="2"/>
  </si>
  <si>
    <t>通所介護</t>
    <rPh sb="0" eb="2">
      <t>ツウショ</t>
    </rPh>
    <rPh sb="2" eb="4">
      <t>カイゴ</t>
    </rPh>
    <phoneticPr fontId="2"/>
  </si>
  <si>
    <t>通所リハ</t>
    <rPh sb="0" eb="2">
      <t>ツウショ</t>
    </rPh>
    <phoneticPr fontId="2"/>
  </si>
  <si>
    <t>短期生活</t>
    <rPh sb="0" eb="2">
      <t>タンキ</t>
    </rPh>
    <rPh sb="2" eb="4">
      <t>セイカツ</t>
    </rPh>
    <phoneticPr fontId="2"/>
  </si>
  <si>
    <t>短期療養</t>
    <rPh sb="0" eb="2">
      <t>タンキ</t>
    </rPh>
    <rPh sb="2" eb="4">
      <t>リョウヨウ</t>
    </rPh>
    <phoneticPr fontId="2"/>
  </si>
  <si>
    <t>特定施設</t>
    <rPh sb="0" eb="2">
      <t>トクテイ</t>
    </rPh>
    <rPh sb="2" eb="4">
      <t>シセツ</t>
    </rPh>
    <phoneticPr fontId="2"/>
  </si>
  <si>
    <t>福祉用具貸与</t>
    <rPh sb="0" eb="2">
      <t>フクシ</t>
    </rPh>
    <rPh sb="2" eb="4">
      <t>ヨウグ</t>
    </rPh>
    <rPh sb="4" eb="6">
      <t>タイヨ</t>
    </rPh>
    <phoneticPr fontId="2"/>
  </si>
  <si>
    <t>特定福祉用具販売</t>
    <rPh sb="0" eb="2">
      <t>トクテイ</t>
    </rPh>
    <rPh sb="2" eb="4">
      <t>フクシ</t>
    </rPh>
    <rPh sb="4" eb="6">
      <t>ヨウグ</t>
    </rPh>
    <rPh sb="6" eb="8">
      <t>ハンバイ</t>
    </rPh>
    <phoneticPr fontId="2"/>
  </si>
  <si>
    <t>定期巡回随時対応</t>
    <rPh sb="0" eb="2">
      <t>テイキ</t>
    </rPh>
    <rPh sb="2" eb="4">
      <t>ジュンカイ</t>
    </rPh>
    <rPh sb="4" eb="6">
      <t>ズイジ</t>
    </rPh>
    <rPh sb="6" eb="8">
      <t>タイオウ</t>
    </rPh>
    <phoneticPr fontId="2"/>
  </si>
  <si>
    <t>夜間対応訪問</t>
    <rPh sb="0" eb="2">
      <t>ヤカン</t>
    </rPh>
    <rPh sb="2" eb="4">
      <t>タイオウ</t>
    </rPh>
    <rPh sb="4" eb="6">
      <t>ホウモン</t>
    </rPh>
    <phoneticPr fontId="2"/>
  </si>
  <si>
    <t>地域密着型通所介護</t>
    <rPh sb="0" eb="2">
      <t>チイキ</t>
    </rPh>
    <rPh sb="2" eb="4">
      <t>ミッチャク</t>
    </rPh>
    <rPh sb="4" eb="5">
      <t>カタ</t>
    </rPh>
    <rPh sb="5" eb="7">
      <t>ツウショ</t>
    </rPh>
    <rPh sb="7" eb="9">
      <t>カイゴ</t>
    </rPh>
    <phoneticPr fontId="2"/>
  </si>
  <si>
    <t>療養型通所介護</t>
    <rPh sb="0" eb="2">
      <t>リョウヨウ</t>
    </rPh>
    <rPh sb="2" eb="3">
      <t>カタ</t>
    </rPh>
    <rPh sb="3" eb="5">
      <t>ツウショ</t>
    </rPh>
    <rPh sb="5" eb="7">
      <t>カイゴ</t>
    </rPh>
    <phoneticPr fontId="2"/>
  </si>
  <si>
    <t>認知症デイ</t>
    <rPh sb="0" eb="3">
      <t>ニンチショウ</t>
    </rPh>
    <phoneticPr fontId="2"/>
  </si>
  <si>
    <t>小多機</t>
    <rPh sb="0" eb="1">
      <t>ショウ</t>
    </rPh>
    <rPh sb="1" eb="2">
      <t>オオ</t>
    </rPh>
    <rPh sb="2" eb="3">
      <t>キ</t>
    </rPh>
    <phoneticPr fontId="2"/>
  </si>
  <si>
    <t>地域密着型特定</t>
    <rPh sb="0" eb="2">
      <t>チイキ</t>
    </rPh>
    <rPh sb="2" eb="4">
      <t>ミッチャク</t>
    </rPh>
    <rPh sb="4" eb="5">
      <t>カタ</t>
    </rPh>
    <rPh sb="5" eb="7">
      <t>トクテイ</t>
    </rPh>
    <phoneticPr fontId="2"/>
  </si>
  <si>
    <t>地域密着型特養</t>
    <rPh sb="0" eb="2">
      <t>チイキ</t>
    </rPh>
    <rPh sb="2" eb="4">
      <t>ミッチャク</t>
    </rPh>
    <rPh sb="4" eb="5">
      <t>カタ</t>
    </rPh>
    <rPh sb="5" eb="7">
      <t>トクヨウ</t>
    </rPh>
    <phoneticPr fontId="2"/>
  </si>
  <si>
    <t>看多機</t>
    <rPh sb="0" eb="1">
      <t>ミ</t>
    </rPh>
    <rPh sb="1" eb="2">
      <t>オオ</t>
    </rPh>
    <rPh sb="2" eb="3">
      <t>キ</t>
    </rPh>
    <phoneticPr fontId="2"/>
  </si>
  <si>
    <t>居宅介護支援</t>
    <rPh sb="0" eb="2">
      <t>キョタク</t>
    </rPh>
    <rPh sb="2" eb="4">
      <t>カイゴ</t>
    </rPh>
    <rPh sb="4" eb="6">
      <t>シエン</t>
    </rPh>
    <phoneticPr fontId="2"/>
  </si>
  <si>
    <t>特養</t>
    <rPh sb="0" eb="2">
      <t>トクヨウ</t>
    </rPh>
    <phoneticPr fontId="2"/>
  </si>
  <si>
    <t>老健</t>
    <rPh sb="0" eb="2">
      <t>ロウケン</t>
    </rPh>
    <phoneticPr fontId="2"/>
  </si>
  <si>
    <t>医療施設</t>
    <rPh sb="0" eb="2">
      <t>イリョウ</t>
    </rPh>
    <rPh sb="2" eb="4">
      <t>シセツ</t>
    </rPh>
    <phoneticPr fontId="2"/>
  </si>
  <si>
    <t>介護医療院</t>
    <rPh sb="0" eb="2">
      <t>カイゴ</t>
    </rPh>
    <rPh sb="2" eb="4">
      <t>イリョウ</t>
    </rPh>
    <rPh sb="4" eb="5">
      <t>イン</t>
    </rPh>
    <phoneticPr fontId="2"/>
  </si>
  <si>
    <t>予防支援</t>
    <rPh sb="0" eb="2">
      <t>ヨボウ</t>
    </rPh>
    <rPh sb="2" eb="4">
      <t>シエン</t>
    </rPh>
    <phoneticPr fontId="2"/>
  </si>
  <si>
    <t>訓練（シミュレーション）</t>
    <rPh sb="0" eb="2">
      <t>クンレン</t>
    </rPh>
    <phoneticPr fontId="2"/>
  </si>
  <si>
    <t>新規</t>
    <rPh sb="0" eb="2">
      <t>シンキ</t>
    </rPh>
    <phoneticPr fontId="2"/>
  </si>
  <si>
    <t>事業所規模・報酬※要件</t>
    <rPh sb="0" eb="2">
      <t>ジギョウ</t>
    </rPh>
    <rPh sb="2" eb="3">
      <t>ショ</t>
    </rPh>
    <rPh sb="3" eb="5">
      <t>キボ</t>
    </rPh>
    <rPh sb="6" eb="8">
      <t>ホウシュウ</t>
    </rPh>
    <rPh sb="9" eb="11">
      <t>ヨウケン</t>
    </rPh>
    <phoneticPr fontId="2"/>
  </si>
  <si>
    <r>
      <t>・通所介護</t>
    </r>
    <r>
      <rPr>
        <sz val="10"/>
        <color rgb="FFFF0000"/>
        <rFont val="ＭＳ Ｐゴシック"/>
        <family val="3"/>
        <charset val="128"/>
        <scheme val="minor"/>
      </rPr>
      <t>等</t>
    </r>
    <r>
      <rPr>
        <sz val="10"/>
        <color theme="1"/>
        <rFont val="ＭＳ Ｐゴシック"/>
        <family val="3"/>
        <charset val="128"/>
        <scheme val="minor"/>
      </rPr>
      <t xml:space="preserve">の報酬について、感染症や災害の影響により利用者が減少した場合に、状況に即した安定的なサービス提供を可能とする観点から、以下の見直しを行う。
　ア 事業所規模別の報酬区分の決定にあたって、より小さい規模区分がある大規模型について、前年度の平均延べ利用者数ではなく、感染症や災害の影響により延べ利用者数の減が生じた月の実績を基礎とすることができることとする。
　イ </t>
    </r>
    <r>
      <rPr>
        <sz val="10"/>
        <color rgb="FFFF0000"/>
        <rFont val="ＭＳ Ｐゴシック"/>
        <family val="3"/>
        <charset val="128"/>
        <scheme val="minor"/>
      </rPr>
      <t>通所介護等</t>
    </r>
    <r>
      <rPr>
        <sz val="10"/>
        <color theme="1"/>
        <rFont val="ＭＳ Ｐゴシック"/>
        <family val="3"/>
        <charset val="128"/>
        <scheme val="minor"/>
      </rPr>
      <t>について、感染症や災害の影響により延べ利用者数の減が生じた月の実績が前年度の平均延べ利用者数から一定割合以上減少している場合、一定期間、臨時的な利用者の減少による利用者一人あたりの経費の増加に対応するための評価を行う。
　現下の新型コロナウイルス感染症の影響による一定割合以上の利用者減に対する適用にあたっては、年度当初から即時的に対応を行う。
　イの評価の部分については、区分支給限度基準額の算定に含めないこととする。</t>
    </r>
    <rPh sb="5" eb="6">
      <t>トウ</t>
    </rPh>
    <rPh sb="187" eb="189">
      <t>ツウショ</t>
    </rPh>
    <rPh sb="189" eb="191">
      <t>カイゴ</t>
    </rPh>
    <rPh sb="191" eb="192">
      <t>トウ</t>
    </rPh>
    <phoneticPr fontId="2"/>
  </si>
  <si>
    <t>要件変更</t>
    <rPh sb="0" eb="2">
      <t>ヨウケン</t>
    </rPh>
    <rPh sb="2" eb="4">
      <t>ヘンコウ</t>
    </rPh>
    <phoneticPr fontId="2"/>
  </si>
  <si>
    <t>認知症専門ケア加算・報酬※要件</t>
    <rPh sb="0" eb="3">
      <t>ニンチショウ</t>
    </rPh>
    <rPh sb="3" eb="5">
      <t>センモン</t>
    </rPh>
    <rPh sb="7" eb="9">
      <t>カサン</t>
    </rPh>
    <rPh sb="10" eb="12">
      <t>ホウシュウ</t>
    </rPh>
    <rPh sb="13" eb="15">
      <t>ヨウケン</t>
    </rPh>
    <phoneticPr fontId="2"/>
  </si>
  <si>
    <t>新規・要件
追加</t>
    <rPh sb="0" eb="2">
      <t>シンキ</t>
    </rPh>
    <rPh sb="3" eb="5">
      <t>ヨウケン</t>
    </rPh>
    <rPh sb="6" eb="8">
      <t>ツイカ</t>
    </rPh>
    <phoneticPr fontId="2"/>
  </si>
  <si>
    <t>研修受講・公表</t>
    <rPh sb="0" eb="2">
      <t>ケンシュウ</t>
    </rPh>
    <rPh sb="2" eb="4">
      <t>ジュコウ</t>
    </rPh>
    <rPh sb="5" eb="7">
      <t>コウヒョウ</t>
    </rPh>
    <phoneticPr fontId="2"/>
  </si>
  <si>
    <t>追加</t>
    <rPh sb="0" eb="2">
      <t>ツイカ</t>
    </rPh>
    <phoneticPr fontId="2"/>
  </si>
  <si>
    <t>報酬</t>
    <rPh sb="0" eb="2">
      <t>ホウシュウ</t>
    </rPh>
    <phoneticPr fontId="2"/>
  </si>
  <si>
    <t>・在宅の認知症高齢者の緊急時の宿泊ニーズに対応できる環境づくりを一層推進する観点から、多機能系サービスについて、施設系サービス等と同様に、認知症行動・心理症状緊急対応加算を新たに創設する。※新設</t>
    <rPh sb="95" eb="97">
      <t>シンセツ</t>
    </rPh>
    <phoneticPr fontId="2"/>
  </si>
  <si>
    <t>新設</t>
    <rPh sb="0" eb="2">
      <t>シンセツ</t>
    </rPh>
    <phoneticPr fontId="2"/>
  </si>
  <si>
    <t>認知症基礎研修</t>
    <rPh sb="0" eb="3">
      <t>ニンチショウ</t>
    </rPh>
    <rPh sb="3" eb="5">
      <t>キソ</t>
    </rPh>
    <rPh sb="5" eb="7">
      <t>ケンシュウ</t>
    </rPh>
    <phoneticPr fontId="2"/>
  </si>
  <si>
    <t>（２）看取りへの対応の充実</t>
  </si>
  <si>
    <t>看取り報酬※要件</t>
    <rPh sb="0" eb="2">
      <t>ミト</t>
    </rPh>
    <rPh sb="3" eb="5">
      <t>ホウシュウ</t>
    </rPh>
    <rPh sb="6" eb="8">
      <t>ヨウケン</t>
    </rPh>
    <phoneticPr fontId="2"/>
  </si>
  <si>
    <t>要件</t>
    <rPh sb="0" eb="2">
      <t>ヨウケン</t>
    </rPh>
    <phoneticPr fontId="2"/>
  </si>
  <si>
    <t>看取り介護加算</t>
    <rPh sb="0" eb="2">
      <t>ミト</t>
    </rPh>
    <rPh sb="3" eb="5">
      <t>カイゴ</t>
    </rPh>
    <rPh sb="5" eb="7">
      <t>カサン</t>
    </rPh>
    <phoneticPr fontId="2"/>
  </si>
  <si>
    <t>ターミナルケア加算</t>
    <rPh sb="7" eb="9">
      <t>カサン</t>
    </rPh>
    <phoneticPr fontId="2"/>
  </si>
  <si>
    <t>介護医療院・介護療養型医療施設の看取り</t>
    <rPh sb="0" eb="2">
      <t>カイゴ</t>
    </rPh>
    <rPh sb="2" eb="4">
      <t>イリョウ</t>
    </rPh>
    <rPh sb="4" eb="5">
      <t>イン</t>
    </rPh>
    <rPh sb="6" eb="8">
      <t>カイゴ</t>
    </rPh>
    <rPh sb="8" eb="10">
      <t>リョウヨウ</t>
    </rPh>
    <rPh sb="10" eb="11">
      <t>カタ</t>
    </rPh>
    <rPh sb="11" eb="13">
      <t>イリョウ</t>
    </rPh>
    <rPh sb="13" eb="15">
      <t>シセツ</t>
    </rPh>
    <rPh sb="16" eb="18">
      <t>ミト</t>
    </rPh>
    <phoneticPr fontId="2"/>
  </si>
  <si>
    <t>要件・新区分</t>
    <rPh sb="0" eb="2">
      <t>ヨウケン</t>
    </rPh>
    <rPh sb="3" eb="4">
      <t>シン</t>
    </rPh>
    <rPh sb="4" eb="6">
      <t>クブン</t>
    </rPh>
    <phoneticPr fontId="2"/>
  </si>
  <si>
    <t>認知症グループホームにおける看取りへの対応の充実</t>
    <rPh sb="0" eb="3">
      <t>ニンチショウ</t>
    </rPh>
    <phoneticPr fontId="2"/>
  </si>
  <si>
    <t>2時間ルール</t>
    <rPh sb="1" eb="3">
      <t>ジカン</t>
    </rPh>
    <phoneticPr fontId="2"/>
  </si>
  <si>
    <t>要件の明確化</t>
    <rPh sb="0" eb="2">
      <t>ヨウケン</t>
    </rPh>
    <rPh sb="3" eb="6">
      <t>メイカクカ</t>
    </rPh>
    <phoneticPr fontId="2"/>
  </si>
  <si>
    <t>医師・歯科医師から介護支援専門員への情報提供の充実</t>
  </si>
  <si>
    <t>新様式</t>
    <rPh sb="0" eb="1">
      <t>シン</t>
    </rPh>
    <rPh sb="1" eb="3">
      <t>ヨウシキ</t>
    </rPh>
    <phoneticPr fontId="2"/>
  </si>
  <si>
    <t>（３）医療と介護の連携の推進</t>
  </si>
  <si>
    <r>
      <t>・歯科衛生士等による居宅療養管理指導について、その充実を図る観点から、歯科衛生士等が居宅療養管理指導を行った場合の記録等の様式について、</t>
    </r>
    <r>
      <rPr>
        <sz val="10"/>
        <color rgb="FFFF0000"/>
        <rFont val="ＭＳ Ｐゴシック"/>
        <family val="3"/>
        <charset val="128"/>
        <scheme val="minor"/>
      </rPr>
      <t>診療報酬における</t>
    </r>
    <r>
      <rPr>
        <sz val="10"/>
        <color theme="1"/>
        <rFont val="ＭＳ Ｐゴシック"/>
        <family val="3"/>
        <charset val="128"/>
        <scheme val="minor"/>
      </rPr>
      <t>訪問歯科衛生指導料や歯科衛生実地指導料の記載内容を参考にした新たな様式によることとする。</t>
    </r>
    <rPh sb="68" eb="70">
      <t>シンリョウ</t>
    </rPh>
    <rPh sb="70" eb="72">
      <t>ホウシュウ</t>
    </rPh>
    <phoneticPr fontId="2"/>
  </si>
  <si>
    <t>総合医学管理加算</t>
    <rPh sb="0" eb="2">
      <t>ソウゴウ</t>
    </rPh>
    <rPh sb="2" eb="4">
      <t>イガク</t>
    </rPh>
    <rPh sb="4" eb="6">
      <t>カンリ</t>
    </rPh>
    <rPh sb="6" eb="8">
      <t>カサン</t>
    </rPh>
    <phoneticPr fontId="2"/>
  </si>
  <si>
    <t>要件・新加算</t>
    <rPh sb="0" eb="2">
      <t>ヨウケン</t>
    </rPh>
    <rPh sb="3" eb="4">
      <t>シン</t>
    </rPh>
    <rPh sb="4" eb="6">
      <t>カサン</t>
    </rPh>
    <phoneticPr fontId="2"/>
  </si>
  <si>
    <t>退所前連携加算の見直し</t>
  </si>
  <si>
    <t>新区分</t>
    <rPh sb="0" eb="1">
      <t>シン</t>
    </rPh>
    <rPh sb="1" eb="3">
      <t>クブン</t>
    </rPh>
    <phoneticPr fontId="2"/>
  </si>
  <si>
    <t>所定疾患療養費（要件見直し）</t>
    <rPh sb="0" eb="2">
      <t>ショテイ</t>
    </rPh>
    <rPh sb="2" eb="4">
      <t>シッカン</t>
    </rPh>
    <rPh sb="4" eb="7">
      <t>リョウヨウヒ</t>
    </rPh>
    <rPh sb="8" eb="10">
      <t>ヨウケン</t>
    </rPh>
    <rPh sb="10" eb="12">
      <t>ミナオ</t>
    </rPh>
    <phoneticPr fontId="2"/>
  </si>
  <si>
    <t>体制届の提出は必要なし</t>
    <rPh sb="0" eb="2">
      <t>タイセイ</t>
    </rPh>
    <rPh sb="2" eb="3">
      <t>トドケ</t>
    </rPh>
    <rPh sb="4" eb="6">
      <t>テイシュツ</t>
    </rPh>
    <rPh sb="7" eb="9">
      <t>ヒツヨウ</t>
    </rPh>
    <phoneticPr fontId="2"/>
  </si>
  <si>
    <t>要件・簡素化</t>
    <rPh sb="0" eb="2">
      <t>ヨウケン</t>
    </rPh>
    <rPh sb="3" eb="6">
      <t>カンソカ</t>
    </rPh>
    <phoneticPr fontId="2"/>
  </si>
  <si>
    <t>かかりつけ医連携薬剤調整加算⇒要件見直し</t>
    <rPh sb="15" eb="17">
      <t>ヨウケン</t>
    </rPh>
    <rPh sb="17" eb="19">
      <t>ミナオ</t>
    </rPh>
    <phoneticPr fontId="2"/>
  </si>
  <si>
    <t>・一般浴槽及び特別浴槽の設置を求める介護医療院の浴室の施設基準について、入所者への適切なサービス提供の確保に留意しつつ、介護療養病床を有する診療所から介護医療院への移行を一層促進する観点から、有床診療所から移行して介護医療院を開設する場合であって、入浴用リフトやリクライニングシャワーチェア等により、身体の不自由な者が適切に入浴できる場合は、一般浴槽以外の浴槽の設置は求めないこととする。この取扱いは、当該事業者が施設の新築、増築又は全面的な改築の工事を行うまでの間の経過措置とする。※経過措置</t>
    <rPh sb="1" eb="3">
      <t>イッパン</t>
    </rPh>
    <rPh sb="3" eb="5">
      <t>ヨクソウ</t>
    </rPh>
    <rPh sb="5" eb="6">
      <t>オヨ</t>
    </rPh>
    <rPh sb="7" eb="9">
      <t>トクベツ</t>
    </rPh>
    <rPh sb="9" eb="11">
      <t>ヨクソウ</t>
    </rPh>
    <phoneticPr fontId="2"/>
  </si>
  <si>
    <t>設備</t>
    <rPh sb="0" eb="2">
      <t>セツビ</t>
    </rPh>
    <phoneticPr fontId="2"/>
  </si>
  <si>
    <t>長期療養生活移行加算⇒新設</t>
    <rPh sb="0" eb="2">
      <t>チョウキ</t>
    </rPh>
    <rPh sb="2" eb="4">
      <t>リョウヨウ</t>
    </rPh>
    <rPh sb="4" eb="6">
      <t>セイカツ</t>
    </rPh>
    <rPh sb="6" eb="8">
      <t>イコウ</t>
    </rPh>
    <rPh sb="8" eb="10">
      <t>カサン</t>
    </rPh>
    <rPh sb="11" eb="13">
      <t>シンセツ</t>
    </rPh>
    <phoneticPr fontId="2"/>
  </si>
  <si>
    <t>新加算</t>
    <rPh sb="0" eb="1">
      <t>シン</t>
    </rPh>
    <rPh sb="1" eb="3">
      <t>カサン</t>
    </rPh>
    <phoneticPr fontId="2"/>
  </si>
  <si>
    <t>介護医療院の薬剤管理指導の見直し</t>
  </si>
  <si>
    <t>・介護医療院の薬剤管理指導について、介護の質の向上に係る取組を一層推進する観点から、CHASE へのデータ提出とフィードバックの活用によるPDCA サイクルの推進・ケアの向上を図ることを新たに評価する（。※３（２）①イ参照）
※新設</t>
    <rPh sb="114" eb="116">
      <t>シンセツ</t>
    </rPh>
    <phoneticPr fontId="2"/>
  </si>
  <si>
    <t>移行計画未提出減算⇒新設</t>
    <rPh sb="0" eb="2">
      <t>イコウ</t>
    </rPh>
    <rPh sb="2" eb="4">
      <t>ケイカク</t>
    </rPh>
    <rPh sb="4" eb="5">
      <t>ミ</t>
    </rPh>
    <rPh sb="5" eb="7">
      <t>テイシュツ</t>
    </rPh>
    <rPh sb="7" eb="9">
      <t>ゲンサン</t>
    </rPh>
    <rPh sb="10" eb="12">
      <t>シンセツ</t>
    </rPh>
    <phoneticPr fontId="2"/>
  </si>
  <si>
    <t>新減算</t>
    <rPh sb="0" eb="1">
      <t>シン</t>
    </rPh>
    <rPh sb="1" eb="3">
      <t>ゲンサン</t>
    </rPh>
    <phoneticPr fontId="2"/>
  </si>
  <si>
    <t>通院等乗降介助</t>
    <rPh sb="0" eb="2">
      <t>ツウイン</t>
    </rPh>
    <rPh sb="2" eb="3">
      <t>トウ</t>
    </rPh>
    <rPh sb="3" eb="5">
      <t>ジョウコウ</t>
    </rPh>
    <rPh sb="5" eb="7">
      <t>カイジョ</t>
    </rPh>
    <phoneticPr fontId="2"/>
  </si>
  <si>
    <t>訪問入浴介護の報酬の見直し</t>
  </si>
  <si>
    <t>初回の加算・部分浴等</t>
    <rPh sb="0" eb="2">
      <t>ショカイ</t>
    </rPh>
    <rPh sb="3" eb="5">
      <t>カサン</t>
    </rPh>
    <rPh sb="6" eb="8">
      <t>ブブン</t>
    </rPh>
    <rPh sb="8" eb="9">
      <t>ヨク</t>
    </rPh>
    <rPh sb="9" eb="10">
      <t>トウ</t>
    </rPh>
    <phoneticPr fontId="2"/>
  </si>
  <si>
    <t xml:space="preserve">・訪問入浴介護について、利用者への円滑なサービス提供と適切な評価を図る観点から、以下の見直しを行う。
　ア 新規利用者へのサービス提供に際して、事前の居宅訪問を行うなど、事業者に一定の対応が生じていることを踏まえ、新規利用者に対して、初回のサービス提供を行う前に居宅を訪問し、訪問入浴介護の利用に関する調整（浴槽の設置場所や給排水の方法の確認等）を行った場合を評価する新たな加算を創設する。※新設
　イ 清拭又は部分浴を実施した場合の減算について、サービス提供の実態を踏まえ、減算幅を見直す。※見直し
</t>
    <rPh sb="196" eb="198">
      <t>シンセツ</t>
    </rPh>
    <rPh sb="247" eb="249">
      <t>ミナオ</t>
    </rPh>
    <phoneticPr fontId="2"/>
  </si>
  <si>
    <t>（４）在宅サービスの機能と連携の強化</t>
  </si>
  <si>
    <t xml:space="preserve">看護体制強化加算（居・予）要件緩和（予）要件見直し⇒体制届（経過措置2年）
</t>
    <rPh sb="9" eb="10">
      <t>キョ</t>
    </rPh>
    <rPh sb="11" eb="12">
      <t>ヨ</t>
    </rPh>
    <rPh sb="13" eb="15">
      <t>ヨウケン</t>
    </rPh>
    <rPh sb="15" eb="17">
      <t>カンワ</t>
    </rPh>
    <rPh sb="18" eb="19">
      <t>ヨ</t>
    </rPh>
    <rPh sb="20" eb="22">
      <t>ヨウケン</t>
    </rPh>
    <rPh sb="22" eb="24">
      <t>ミナオ</t>
    </rPh>
    <rPh sb="26" eb="28">
      <t>タイセイ</t>
    </rPh>
    <rPh sb="28" eb="29">
      <t>トドケ</t>
    </rPh>
    <rPh sb="30" eb="32">
      <t>ケイカ</t>
    </rPh>
    <rPh sb="32" eb="34">
      <t>ソチ</t>
    </rPh>
    <rPh sb="35" eb="36">
      <t>ネン</t>
    </rPh>
    <phoneticPr fontId="2"/>
  </si>
  <si>
    <t>・訪問看護の看護体制強化加算について、医療ニーズのある要介護者等の在宅療養を支える環境を整える観点や訪問看護の機能強化を図る観点から、以下の見直しを行う。
　ア 利用者の実態等も踏まえて、「特別管理加算を算定した割合 30％以上」の要件を、「20％以上」に見直す。この際、当該要件緩和や、介護予防訪問看護についてはターミナルケア加算の要件が含まれていないことを踏まえて、訪問看護の看護体制強化加算（Ⅰ）及び（Ⅱ）並びに介護予防訪問看護の看護体制強化加算の評価の見直しを行う。※要件
　イ サービスの継続性に配慮しつつ、指定（介護予防）訪問看護の提供に当たる従業員に占める看護職員の割合を６割以上とする要件を新たに設ける。その際、２年の経過措置期間を設けることとする。※要件、経過措置</t>
    <rPh sb="238" eb="240">
      <t>ヨウケン</t>
    </rPh>
    <rPh sb="334" eb="336">
      <t>ヨウケン</t>
    </rPh>
    <rPh sb="337" eb="339">
      <t>ケイカ</t>
    </rPh>
    <rPh sb="339" eb="341">
      <t>ソチ</t>
    </rPh>
    <phoneticPr fontId="2"/>
  </si>
  <si>
    <t>●ＧＨ⇒要件見直し●短療⇒要件見直し●小多機・看多機⇒新規</t>
    <rPh sb="4" eb="6">
      <t>ヨウケン</t>
    </rPh>
    <rPh sb="6" eb="8">
      <t>ミナオ</t>
    </rPh>
    <rPh sb="10" eb="11">
      <t>タン</t>
    </rPh>
    <rPh sb="11" eb="12">
      <t>リョウ</t>
    </rPh>
    <rPh sb="13" eb="15">
      <t>ヨウケン</t>
    </rPh>
    <rPh sb="15" eb="17">
      <t>ミナオ</t>
    </rPh>
    <rPh sb="19" eb="20">
      <t>ショウ</t>
    </rPh>
    <rPh sb="20" eb="21">
      <t>タ</t>
    </rPh>
    <rPh sb="21" eb="22">
      <t>キ</t>
    </rPh>
    <rPh sb="23" eb="24">
      <t>カン</t>
    </rPh>
    <rPh sb="24" eb="25">
      <t>タ</t>
    </rPh>
    <rPh sb="25" eb="26">
      <t>キ</t>
    </rPh>
    <rPh sb="27" eb="29">
      <t>シンキ</t>
    </rPh>
    <phoneticPr fontId="2"/>
  </si>
  <si>
    <t>・退院・退所時のスムーズな福祉用具貸与の利用を図る観点から、居宅介護支援の退院・退所加算や施設系サービスの退所時の支援に係る加算において求められる退院・退所時のカンファレンスについて、退院・退所後に福祉用具の貸与が見込まれる場合には、必要に応じ、福祉用具専門相談員や居宅サービスを提供する作業療法士等が参加することを明確化する。
※（１）①②③④、（２）①⑦⑧、（３）①②③④⑤の事項も参照。</t>
  </si>
  <si>
    <t>①個室ユニット型施設の設備・勤務体制の見直し</t>
  </si>
  <si>
    <t>要件の見直</t>
    <rPh sb="0" eb="2">
      <t>ヨウケン</t>
    </rPh>
    <rPh sb="3" eb="5">
      <t>ミナオ</t>
    </rPh>
    <phoneticPr fontId="2"/>
  </si>
  <si>
    <t>特定事業所加算⇒一部新設</t>
    <rPh sb="8" eb="10">
      <t>イチブ</t>
    </rPh>
    <rPh sb="10" eb="12">
      <t>シンセツ</t>
    </rPh>
    <phoneticPr fontId="2"/>
  </si>
  <si>
    <r>
      <t>・居宅介護支援について、経営の安定化を図るとともに、質の高いケアマネジメントの一層の推進、公正中立性の確保等を図る観点から、以下の加算の見直しや対応を行う。
　ア 特定事業所加算について、以下の見直しを行う。
　　・ 必要に応じて、多様な主体等が提供する生活支援のサービス（インフォーマルサービスを含む）が包括的に提供されるような居宅サービス計画を作成していることを要件として求める。
　　・ 小規模事業所が事業所間連携により質の高いケアマネジメントを実現していくよう、事業所間連携により体制確保や対応等を行う事業所を評価する新たな区分を創設する。
　　・ 特定事業所加算（Ⅳ）について、加算（Ⅰ）から（Ⅲ）までと異なり、病院との連携や看取りへの対応の状況を要件とするものであることを踏まえ、医療と介護の連携を推進する観点から、特定事業所加算から切り離した別個の加算とする。
　イ ケアマネジメントの公正中立性の確保を図る観点から、事業者に、以下について、利用者に説明を行うとともに、介護サービス情報公表制度において公表することを求める。
　　・ 前６か月間に作成したケアプランにおける、訪問介護、通所介護、地域密着型通所介護、福祉用具貸与の各サービスの利用割合・ 前６か月間に作成したケアプランにおける、訪問介護、通所介護、地域密着型通所介護、福祉用具貸与の各サービスごとの、同一事業者によって提供されたものの割合
　</t>
    </r>
    <r>
      <rPr>
        <strike/>
        <sz val="10"/>
        <color rgb="FFFF0000"/>
        <rFont val="ＭＳ Ｐゴシック"/>
        <family val="3"/>
        <charset val="128"/>
        <scheme val="minor"/>
      </rPr>
      <t>ウ （介護予防）（看護）小規模多機能型居宅介護事業所連携加算について、算定率が低調であることを踏まえ、報酬体系の簡素化の観点から、廃止する。</t>
    </r>
    <r>
      <rPr>
        <sz val="10"/>
        <rFont val="ＭＳ Ｐゴシック"/>
        <family val="3"/>
        <charset val="128"/>
        <scheme val="minor"/>
      </rPr>
      <t>※廃止</t>
    </r>
    <r>
      <rPr>
        <sz val="10"/>
        <color theme="1"/>
        <rFont val="ＭＳ Ｐゴシック"/>
        <family val="3"/>
        <charset val="128"/>
        <scheme val="minor"/>
      </rPr>
      <t xml:space="preserve">
</t>
    </r>
    <rPh sb="681" eb="683">
      <t>ハイシ</t>
    </rPh>
    <phoneticPr fontId="2"/>
  </si>
  <si>
    <r>
      <t>・居宅介護支援について、適切なケアマネジメントの実施を確保しつつ、経営の安定化を図る観点から、介護支援専門員１人当たりの取扱件数が 40 件</t>
    </r>
    <r>
      <rPr>
        <sz val="10"/>
        <color rgb="FFFF0000"/>
        <rFont val="ＭＳ Ｐゴシック"/>
        <family val="3"/>
        <charset val="128"/>
        <scheme val="minor"/>
      </rPr>
      <t>以上の場合40件目から</t>
    </r>
    <r>
      <rPr>
        <sz val="10"/>
        <color theme="1"/>
        <rFont val="ＭＳ Ｐゴシック"/>
        <family val="3"/>
        <charset val="128"/>
        <scheme val="minor"/>
      </rPr>
      <t>、60 件</t>
    </r>
    <r>
      <rPr>
        <sz val="10"/>
        <color rgb="FFFF0000"/>
        <rFont val="ＭＳ Ｐゴシック"/>
        <family val="3"/>
        <charset val="128"/>
        <scheme val="minor"/>
      </rPr>
      <t>以上の場合60件目から</t>
    </r>
    <r>
      <rPr>
        <sz val="10"/>
        <color theme="1"/>
        <rFont val="ＭＳ Ｐゴシック"/>
        <family val="3"/>
        <charset val="128"/>
        <scheme val="minor"/>
      </rPr>
      <t xml:space="preserve">それぞれ評価が低くなる（40 件未満は居宅介護支援費（Ⅰ）、40 件以上 60 件未満の部分は同（Ⅱ）、60 件以上の部分は同（Ⅲ）が適用される）逓減制において、一定の ICT（AI を含む）の活用又は事務職員の配置を行っている事業者については、逓減制の適用（居宅介護支援費（Ⅱ）の適用）を 45 件以上の部分からとする見直しを行う。その際、この取扱いを行う場合の逓減率（居宅介護支援費（Ⅱ）及び（Ⅲ）の単位数）について、メリハリをつけた設定とする見直しを行う。また、特定事業所加算における「介護支援専門員１人当たりの受け入れ可能な利用者数」について、この取扱いを踏まえた見直しを行う。
　また、逓減制における介護支援専門員１人当たりの取扱件数の計算に当たり、現在、事業所が自然災害や感染症等による突発的な対応で利用者を受け入れた場合は、例外的に件数に含めないこととしているが、地域の実情を踏まえ、事業所がその周辺の中山間地域等の事業所の存在状況からやむを得ず利用者を受け入れた場合についても例外的に件数に含めない取扱いを可能とする見直しを行う。
</t>
    </r>
    <rPh sb="70" eb="72">
      <t>イジョウ</t>
    </rPh>
    <rPh sb="73" eb="75">
      <t>バアイ</t>
    </rPh>
    <rPh sb="77" eb="78">
      <t>ケン</t>
    </rPh>
    <rPh sb="78" eb="79">
      <t>メ</t>
    </rPh>
    <rPh sb="86" eb="88">
      <t>イジョウ</t>
    </rPh>
    <rPh sb="89" eb="91">
      <t>バアイ</t>
    </rPh>
    <rPh sb="93" eb="94">
      <t>ケン</t>
    </rPh>
    <rPh sb="94" eb="95">
      <t>メ</t>
    </rPh>
    <phoneticPr fontId="2"/>
  </si>
  <si>
    <t>退院時情報連携加算⇒新設</t>
    <rPh sb="0" eb="2">
      <t>タイイン</t>
    </rPh>
    <rPh sb="2" eb="3">
      <t>トキ</t>
    </rPh>
    <rPh sb="3" eb="5">
      <t>ジョウホウ</t>
    </rPh>
    <rPh sb="5" eb="7">
      <t>レンケイ</t>
    </rPh>
    <rPh sb="7" eb="9">
      <t>カサン</t>
    </rPh>
    <rPh sb="10" eb="12">
      <t>シンセツ</t>
    </rPh>
    <phoneticPr fontId="2"/>
  </si>
  <si>
    <r>
      <t>・居宅介護支援について、医療と介護の連携を強化し、適切なケアマネジメントの実施やケアマネジメントの質の向上を進める観点から、利用者が医療機関において医師の</t>
    </r>
    <r>
      <rPr>
        <sz val="10"/>
        <color rgb="FFFF0000"/>
        <rFont val="ＭＳ Ｐゴシック"/>
        <family val="3"/>
        <charset val="128"/>
        <scheme val="minor"/>
      </rPr>
      <t>診察</t>
    </r>
    <r>
      <rPr>
        <sz val="10"/>
        <color theme="1"/>
        <rFont val="ＭＳ Ｐゴシック"/>
        <family val="3"/>
        <charset val="128"/>
        <scheme val="minor"/>
      </rPr>
      <t>を受ける際に介護支援専門員が同席し、医師等と情報連携を行い、当該情報を踏まえてケアマネジメントを行うことを一定の場合に評価する新たな加算を創設する。※新設</t>
    </r>
    <rPh sb="77" eb="79">
      <t>シンサツ</t>
    </rPh>
    <rPh sb="154" eb="156">
      <t>シンセツ</t>
    </rPh>
    <phoneticPr fontId="2"/>
  </si>
  <si>
    <t>（６）ケアマネジメントの質の向上と公正中立性の確保</t>
  </si>
  <si>
    <t>委託連携加算⇒新設</t>
    <rPh sb="0" eb="2">
      <t>イタク</t>
    </rPh>
    <rPh sb="2" eb="4">
      <t>レンケイ</t>
    </rPh>
    <rPh sb="4" eb="6">
      <t>カサン</t>
    </rPh>
    <rPh sb="7" eb="9">
      <t>シンセツ</t>
    </rPh>
    <phoneticPr fontId="2"/>
  </si>
  <si>
    <t>・介護予防支援について、地域包括支援センターが居宅介護支援事業者に外部委託を行いやすい環境の整備を進める観点から、地域包括支援センターが委託する個々のケアプランについて、委託時における、居宅介護支援事業者との適切な情報連携等を評価する新たな加算を創設する。※新設</t>
    <rPh sb="129" eb="131">
      <t>シンセツ</t>
    </rPh>
    <phoneticPr fontId="2"/>
  </si>
  <si>
    <t>離島や中山間地域等におけるサービスの充実</t>
  </si>
  <si>
    <t>特別地域加算・中山間における小規模事業所加算・中山間地域等に居住する者へのサービス提供加算</t>
    <rPh sb="0" eb="2">
      <t>トクベツ</t>
    </rPh>
    <rPh sb="2" eb="4">
      <t>チイキ</t>
    </rPh>
    <rPh sb="4" eb="6">
      <t>カサン</t>
    </rPh>
    <rPh sb="7" eb="9">
      <t>チュウザン</t>
    </rPh>
    <rPh sb="9" eb="10">
      <t>カン</t>
    </rPh>
    <rPh sb="14" eb="17">
      <t>ショウキボ</t>
    </rPh>
    <rPh sb="17" eb="20">
      <t>ジギョウショ</t>
    </rPh>
    <rPh sb="20" eb="22">
      <t>カサン</t>
    </rPh>
    <rPh sb="23" eb="25">
      <t>チュウザン</t>
    </rPh>
    <rPh sb="25" eb="26">
      <t>カン</t>
    </rPh>
    <rPh sb="26" eb="28">
      <t>チイキ</t>
    </rPh>
    <rPh sb="28" eb="29">
      <t>トウ</t>
    </rPh>
    <rPh sb="30" eb="32">
      <t>キョジュウ</t>
    </rPh>
    <rPh sb="34" eb="35">
      <t>シャ</t>
    </rPh>
    <rPh sb="41" eb="43">
      <t>テイキョウ</t>
    </rPh>
    <rPh sb="43" eb="45">
      <t>カサン</t>
    </rPh>
    <phoneticPr fontId="2"/>
  </si>
  <si>
    <t>新</t>
    <rPh sb="0" eb="1">
      <t>シン</t>
    </rPh>
    <phoneticPr fontId="2"/>
  </si>
  <si>
    <t>ユニット数の弾力化・サテライト型事業所</t>
    <rPh sb="4" eb="5">
      <t>カズ</t>
    </rPh>
    <rPh sb="6" eb="9">
      <t>ダンリョクカ</t>
    </rPh>
    <rPh sb="15" eb="16">
      <t>カタ</t>
    </rPh>
    <rPh sb="16" eb="19">
      <t>ジギョウショ</t>
    </rPh>
    <phoneticPr fontId="2"/>
  </si>
  <si>
    <r>
      <t>・認知症グループホームについて、地域の特性に応じたサービスの整備・提供を促進する観点から、ユニット数を弾力化するとともに、サテライト型事業所の基準を創設する。
　ア 認知症グループホームは地域密着型サービス（定員 29 人以下）であることを踏まえ、経営の安定性の観点から、ユニット数について、「原則１又は２、地域の実情により事業所の効率的運営に必要と認められる場合は３」とされているところ、これを「３以下」とする。
　イ 複数事業所で人材を有効活用しながら、より利用者に身近な地域でサービス提供が可能となるようにする観点から、サテライト型事業所の基準を創設する。同基準は、本体事業所との兼務等により、代表者、管理者を配置しないことや、介護支援専門員ではない認知症介護実践者研修を修了した者を計画作成担当者として配置することができるようにするなど、サテライト型小規模多機能型居宅介護の基準</t>
    </r>
    <r>
      <rPr>
        <sz val="10"/>
        <color rgb="FFFF0000"/>
        <rFont val="ＭＳ Ｐゴシック"/>
        <family val="3"/>
        <charset val="128"/>
        <scheme val="minor"/>
      </rPr>
      <t>も</t>
    </r>
    <r>
      <rPr>
        <sz val="10"/>
        <color theme="1"/>
        <rFont val="ＭＳ Ｐゴシック"/>
        <family val="3"/>
        <charset val="128"/>
        <scheme val="minor"/>
      </rPr>
      <t>参考に</t>
    </r>
    <r>
      <rPr>
        <sz val="10"/>
        <color rgb="FFFF0000"/>
        <rFont val="ＭＳ Ｐゴシック"/>
        <family val="3"/>
        <charset val="128"/>
        <scheme val="minor"/>
      </rPr>
      <t>しつつ、サービス提供体制を適切に維持できるようにするため、サテライト型事業所のユニット数については、本体事業所のユニット数を上回らず、かつ、本体事業所のユニット数との合計が最大４までとする</t>
    </r>
    <r>
      <rPr>
        <sz val="10"/>
        <color theme="1"/>
        <rFont val="ＭＳ Ｐゴシック"/>
        <family val="3"/>
        <charset val="128"/>
        <scheme val="minor"/>
      </rPr>
      <t>。</t>
    </r>
    <rPh sb="405" eb="407">
      <t>テイキョウ</t>
    </rPh>
    <rPh sb="407" eb="409">
      <t>タイセイ</t>
    </rPh>
    <rPh sb="410" eb="412">
      <t>テキセツ</t>
    </rPh>
    <rPh sb="413" eb="415">
      <t>イジ</t>
    </rPh>
    <rPh sb="431" eb="432">
      <t>ガタ</t>
    </rPh>
    <rPh sb="432" eb="435">
      <t>ジギョウショ</t>
    </rPh>
    <rPh sb="440" eb="441">
      <t>カズ</t>
    </rPh>
    <rPh sb="447" eb="449">
      <t>ホンタイ</t>
    </rPh>
    <rPh sb="449" eb="452">
      <t>ジギョウショ</t>
    </rPh>
    <rPh sb="457" eb="458">
      <t>カズ</t>
    </rPh>
    <rPh sb="459" eb="461">
      <t>ウワマワ</t>
    </rPh>
    <rPh sb="467" eb="469">
      <t>ホンタイ</t>
    </rPh>
    <rPh sb="469" eb="472">
      <t>ジギョウショ</t>
    </rPh>
    <rPh sb="477" eb="478">
      <t>スウ</t>
    </rPh>
    <rPh sb="480" eb="482">
      <t>ゴウケイ</t>
    </rPh>
    <rPh sb="483" eb="485">
      <t>サイダイ</t>
    </rPh>
    <phoneticPr fontId="2"/>
  </si>
  <si>
    <t>（７）地域の特性に応じたサービスの確保</t>
  </si>
  <si>
    <t>登録定員及び利用定員</t>
    <rPh sb="0" eb="2">
      <t>トウロク</t>
    </rPh>
    <rPh sb="2" eb="4">
      <t>テイイン</t>
    </rPh>
    <rPh sb="4" eb="5">
      <t>オヨ</t>
    </rPh>
    <rPh sb="6" eb="8">
      <t>リヨウ</t>
    </rPh>
    <rPh sb="8" eb="10">
      <t>テイイン</t>
    </rPh>
    <phoneticPr fontId="2"/>
  </si>
  <si>
    <r>
      <t>・「令和元年の地方からの提案等に関する対応方針」（令和元年 12 月 23 日閣議決定）を踏まえ、小規模多機能型居宅介護及び看護小規模多機能型居宅介護について、過疎地域等におけるサービス提供を確保する観点から、過疎地域等において、地域の実情により事業所の効率的運営に必要であると市町村が認めた場合に、人員・設備基準を満たすことを条件として、登録定員を超過した場合の報酬減算を一定の期間（市町村が登録定員の超過を認めた時から当該介護保険事業計画期間終了までの最大３年間を基本とする。また、介護保険事業計画の見直しごとに、市町村が将来のサービス需要の見込みを踏まえ</t>
    </r>
    <r>
      <rPr>
        <sz val="10"/>
        <color rgb="FFFF0000"/>
        <rFont val="ＭＳ Ｐゴシック"/>
        <family val="3"/>
        <charset val="128"/>
        <scheme val="minor"/>
      </rPr>
      <t>て改めて検討し</t>
    </r>
    <r>
      <rPr>
        <sz val="10"/>
        <color theme="1"/>
        <rFont val="ＭＳ Ｐゴシック"/>
        <family val="3"/>
        <charset val="128"/>
        <scheme val="minor"/>
      </rPr>
      <t>、代替サービスを新規整備するよりも既存の事業所を活用した方が効率的であると認めた場合に限り、次の介護保険事業計画期間の終期まで延長が可能）行わないこととする。</t>
    </r>
    <rPh sb="281" eb="282">
      <t>アラタ</t>
    </rPh>
    <rPh sb="284" eb="286">
      <t>ケントウ</t>
    </rPh>
    <phoneticPr fontId="2"/>
  </si>
  <si>
    <t>従うべき基準⇒標準基準</t>
    <rPh sb="0" eb="1">
      <t>シタガ</t>
    </rPh>
    <rPh sb="4" eb="6">
      <t>キジュン</t>
    </rPh>
    <rPh sb="7" eb="9">
      <t>ヒョウジュン</t>
    </rPh>
    <rPh sb="9" eb="11">
      <t>キジュン</t>
    </rPh>
    <phoneticPr fontId="2"/>
  </si>
  <si>
    <t>・令和２年の地方分権改革に関する提案募集における提案を踏まえ、小規模多機能型居宅介護について、地域の特性に応じたサービスの整備・提供を促進する観点から、看護小規模多機能型居宅介護等と同様に、厚生労働省令で定める登録定員及び利用定員の基準を、市町村が条例で定める上での「従うべき基準」（必ず適合しなければならない基準であり、全国一律）から「標準基準」（通常よるべき基準であり、合理的な理由がある範囲内で、地域の実情に応じて異なる内容を定めることが許容されるもの）に見直す。</t>
  </si>
  <si>
    <t>リハビリテーション・機能訓練、口腔、栄養の取組の一体的な推進</t>
  </si>
  <si>
    <t>要件・新様式</t>
    <rPh sb="0" eb="2">
      <t>ヨウケン</t>
    </rPh>
    <rPh sb="3" eb="4">
      <t>シン</t>
    </rPh>
    <rPh sb="4" eb="6">
      <t>ヨウシキ</t>
    </rPh>
    <phoneticPr fontId="2"/>
  </si>
  <si>
    <t>リハビリテーションマネジメント加算の見直し</t>
  </si>
  <si>
    <t>リハビリテーションマネジメント加算⇒組み換え※体制届提出</t>
    <rPh sb="15" eb="17">
      <t>カサン</t>
    </rPh>
    <rPh sb="18" eb="19">
      <t>ク</t>
    </rPh>
    <rPh sb="20" eb="21">
      <t>カ</t>
    </rPh>
    <rPh sb="23" eb="25">
      <t>タイセイ</t>
    </rPh>
    <rPh sb="25" eb="26">
      <t>トドケ</t>
    </rPh>
    <rPh sb="26" eb="28">
      <t>テイシュツ</t>
    </rPh>
    <phoneticPr fontId="2"/>
  </si>
  <si>
    <t xml:space="preserve">３．自立支援・重度化防止の取組の推進
</t>
  </si>
  <si>
    <t xml:space="preserve">（１）リハビリテーション・機能訓練、口腔、栄養の取組の連携・強化＜連携強化＞
</t>
  </si>
  <si>
    <t>【老健】リハビリテーションマネジメント計画書情報加算※新規【医療院】理学療法，作業療法及び言語聴覚療法に係る加算※新規</t>
    <rPh sb="1" eb="3">
      <t>ロウケン</t>
    </rPh>
    <rPh sb="19" eb="22">
      <t>ケイカクショ</t>
    </rPh>
    <rPh sb="22" eb="24">
      <t>ジョウホウ</t>
    </rPh>
    <rPh sb="24" eb="26">
      <t>カサン</t>
    </rPh>
    <rPh sb="27" eb="29">
      <t>シンキ</t>
    </rPh>
    <rPh sb="30" eb="32">
      <t>イリョウ</t>
    </rPh>
    <rPh sb="32" eb="33">
      <t>イン</t>
    </rPh>
    <rPh sb="34" eb="36">
      <t>リガク</t>
    </rPh>
    <rPh sb="36" eb="38">
      <t>リョウホウ</t>
    </rPh>
    <rPh sb="39" eb="41">
      <t>サギョウ</t>
    </rPh>
    <rPh sb="41" eb="43">
      <t>リョウホウ</t>
    </rPh>
    <rPh sb="43" eb="44">
      <t>オヨ</t>
    </rPh>
    <rPh sb="45" eb="47">
      <t>ゲンゴ</t>
    </rPh>
    <rPh sb="47" eb="49">
      <t>チョウカク</t>
    </rPh>
    <rPh sb="49" eb="51">
      <t>リョウホウ</t>
    </rPh>
    <rPh sb="52" eb="53">
      <t>カカ</t>
    </rPh>
    <rPh sb="54" eb="56">
      <t>カサン</t>
    </rPh>
    <rPh sb="57" eb="59">
      <t>シンキ</t>
    </rPh>
    <phoneticPr fontId="2"/>
  </si>
  <si>
    <t>・介護老人保健施設（リハビリテーションマネジメント）及び介護医療院（特別診療費（理学療法・作業療法・言語聴覚療法）について、自立支援・重度化防止に向けた更なる質の高い取組を促す観点から、訪問リハビリテーション等と同様に、CHASE・VISIT へリハビリテーションのデータを提出しフィードバックを受けて PDCA サイクルを推進することを評価する新たな加算を創設する。（※３（２）①イ参照）※新設</t>
    <rPh sb="196" eb="198">
      <t>シンセツ</t>
    </rPh>
    <phoneticPr fontId="2"/>
  </si>
  <si>
    <t>退院・退所直後のリハビリテーションの充実</t>
  </si>
  <si>
    <t>訪問リハビリテーション</t>
    <rPh sb="0" eb="2">
      <t>ホウモン</t>
    </rPh>
    <phoneticPr fontId="2"/>
  </si>
  <si>
    <t>・１週に６回を限度として算定が認められている訪問リハビリテーションについて、退院・退所直後のリハビリテーションの充実を図る観点から、退院・退所の日から起算して３月以内の利用者に対しては、診療報酬の例も参考に、週 12 回まで算定を可能とする。※要件</t>
    <rPh sb="122" eb="124">
      <t>ヨウケン</t>
    </rPh>
    <phoneticPr fontId="2"/>
  </si>
  <si>
    <t>・社会参加支援加算について、算定要件である「社会参加への移行状況」の達成状況等を踏まえ、利用者に対する適時・適切なリハビリテーションの提供を一層促進する観点から、以下の見直しを行う。
　ア 算定要件である、社会参加への移行状況の計算式と、リハビリテーションの利用の回転率について、実情に応じて見直す。
　イ リハビリテーションの提供終了後、一定期間内に居宅訪問等により社会参加への移行が３月以上継続する見込みであることを確認する算定要件について、提供終了後１月後の移行の状況を電話等で確認することに変更する。また、移行を円滑に進める観点から、リハビリテーション計画書を移行先の事業所に提供することを算定要件に加える。
　ウ 加算の趣旨や内容を踏まえて、加算の名称を「移行支援加算」とする。※要件、名称</t>
    <rPh sb="345" eb="347">
      <t>ヨウケン</t>
    </rPh>
    <rPh sb="348" eb="350">
      <t>メイショウ</t>
    </rPh>
    <phoneticPr fontId="2"/>
  </si>
  <si>
    <t>要件・名称変更</t>
    <rPh sb="0" eb="2">
      <t>ヨウケン</t>
    </rPh>
    <rPh sb="3" eb="5">
      <t>メイショウ</t>
    </rPh>
    <rPh sb="5" eb="7">
      <t>ヘンコウ</t>
    </rPh>
    <phoneticPr fontId="2"/>
  </si>
  <si>
    <t>廃止・要件</t>
    <rPh sb="0" eb="2">
      <t>ハイシ</t>
    </rPh>
    <rPh sb="3" eb="5">
      <t>ヨウケン</t>
    </rPh>
    <phoneticPr fontId="2"/>
  </si>
  <si>
    <t>・業務効率化の観点から、リハビリテーション計画書と個別機能訓練計画書の項目の共通化を行うとともに、リハビリテーション計画書の固有の項目について、整理簡素化を図る。</t>
  </si>
  <si>
    <t>簡素化</t>
    <rPh sb="0" eb="3">
      <t>カンソカ</t>
    </rPh>
    <phoneticPr fontId="2"/>
  </si>
  <si>
    <t>生活機能向上連携加算の見直し</t>
  </si>
  <si>
    <t>新区分・要件</t>
    <rPh sb="0" eb="1">
      <t>シン</t>
    </rPh>
    <rPh sb="1" eb="3">
      <t>クブン</t>
    </rPh>
    <rPh sb="4" eb="6">
      <t>ヨウケン</t>
    </rPh>
    <phoneticPr fontId="2"/>
  </si>
  <si>
    <t xml:space="preserve">通所介護における個別機能訓練加算の見直し
</t>
  </si>
  <si>
    <t>個別機能訓練加算の組み換え</t>
    <rPh sb="0" eb="2">
      <t>コベツ</t>
    </rPh>
    <rPh sb="2" eb="4">
      <t>キノウ</t>
    </rPh>
    <rPh sb="4" eb="6">
      <t>クンレン</t>
    </rPh>
    <rPh sb="6" eb="8">
      <t>カサン</t>
    </rPh>
    <rPh sb="9" eb="10">
      <t>ク</t>
    </rPh>
    <rPh sb="11" eb="12">
      <t>カ</t>
    </rPh>
    <phoneticPr fontId="2"/>
  </si>
  <si>
    <t>統合・要件・新区分</t>
    <rPh sb="0" eb="2">
      <t>トウゴウ</t>
    </rPh>
    <rPh sb="3" eb="5">
      <t>ヨウケン</t>
    </rPh>
    <rPh sb="6" eb="7">
      <t>シン</t>
    </rPh>
    <rPh sb="7" eb="9">
      <t>クブン</t>
    </rPh>
    <phoneticPr fontId="2"/>
  </si>
  <si>
    <t>・通所介護等における入浴介助加算について、利用者の自宅での入浴の自立を図る観点から、以下の見直しを行う。
　ア 利用者が自宅において、自身又は家族等の介助によって入浴を行うことができるよう、利用者の身体状況や医師・理学療法士・作業療法士・介護福祉士・介護支援専門員等が訪問により把握した利用者宅の浴室の環境を踏まえた個別の入浴計画を作成し、同計画に基づき事業所において個別の入浴介助を行うことを評価する新たな区分を設ける。
　イ 現行相当の加算区分については、現行の入浴介助加算は多くの事業所で算定されていることを踏まえ、また、新たな加算区分の取組を促進する観点から、評価の見直しを行う。</t>
    <rPh sb="119" eb="121">
      <t>カイゴ</t>
    </rPh>
    <rPh sb="121" eb="124">
      <t>フクシシ</t>
    </rPh>
    <phoneticPr fontId="2"/>
  </si>
  <si>
    <t xml:space="preserve">・介護付きホームにおける個別機能訓練加算について、より利用者の自立支援等に資する個別機能訓練の提供を促進する観点から、CHASE へのデータ提出とフィードバックの活用による更なる PDCA サイクルの推進・ケアの向上を図ることを評価する新たな区分を設ける。（※３（２）①イ参照）※新設
</t>
    <rPh sb="140" eb="142">
      <t>シンセツ</t>
    </rPh>
    <phoneticPr fontId="2"/>
  </si>
  <si>
    <t xml:space="preserve">・特別養護老人ホームにおける個別機能訓練加算について、より利用者の自立支援等に資する個別機能訓練の提供を促進する観点から、CHASE へのデータ提出とフィードバックの活用による更なる PDCA サイクルの推進・ケアの向上を図ることを評価する新たな区分を設ける。（※３（２）①イ参照）※新設
</t>
    <rPh sb="142" eb="144">
      <t>シンセツ</t>
    </rPh>
    <phoneticPr fontId="2"/>
  </si>
  <si>
    <t>新区分</t>
    <rPh sb="0" eb="1">
      <t>シン</t>
    </rPh>
    <rPh sb="1" eb="2">
      <t>ク</t>
    </rPh>
    <rPh sb="2" eb="3">
      <t>フン</t>
    </rPh>
    <phoneticPr fontId="2"/>
  </si>
  <si>
    <t xml:space="preserve">施設系サービスにおける口腔衛生管理の強化※３年の経過措置
</t>
    <rPh sb="22" eb="23">
      <t>ネン</t>
    </rPh>
    <rPh sb="24" eb="26">
      <t>ケイカ</t>
    </rPh>
    <rPh sb="26" eb="28">
      <t>ソチ</t>
    </rPh>
    <phoneticPr fontId="2"/>
  </si>
  <si>
    <t>●口腔衛生⇒運営基準●口腔衛生管理体制加算廃止</t>
    <rPh sb="1" eb="3">
      <t>コウクウ</t>
    </rPh>
    <rPh sb="3" eb="5">
      <t>エイセイ</t>
    </rPh>
    <rPh sb="6" eb="8">
      <t>ウンエイ</t>
    </rPh>
    <rPh sb="8" eb="10">
      <t>キジュン</t>
    </rPh>
    <rPh sb="11" eb="13">
      <t>コウクウ</t>
    </rPh>
    <rPh sb="13" eb="15">
      <t>エイセイ</t>
    </rPh>
    <rPh sb="15" eb="17">
      <t>カンリ</t>
    </rPh>
    <rPh sb="17" eb="19">
      <t>タイセイ</t>
    </rPh>
    <rPh sb="19" eb="21">
      <t>カサン</t>
    </rPh>
    <rPh sb="21" eb="23">
      <t>ハイシ</t>
    </rPh>
    <phoneticPr fontId="2"/>
  </si>
  <si>
    <t>・全ての施設系サービスにおいて口腔衛生管理体制を確保するよう促すとともに、入所者の状態に応じた丁寧な口腔衛生管理を更に充実させる観点から、以下の見直しを行う。
　ア 施設系サービスにおける口腔衛生管理体制加算を廃止し、同加算の算定要件の取組を一定緩和した上で、基本サービスとして行うこととする。このため、施設系サービスについて、口腔衛生管理体制を整備し、入所者ごとの状態に応じた口腔衛生の管理を行うことを求める。その際、３年の経過措置期間を設けることとする。※経過措置
　イ 口腔衛生管理加算について、CHASE へのデータ提出とフィードバックの活用による更なる PDCA サイクルの推進・ケアの向上を図ることを評価する新たな区分を設ける。（※３（２）①イ参照）※新設</t>
    <rPh sb="230" eb="232">
      <t>ケイカ</t>
    </rPh>
    <rPh sb="232" eb="234">
      <t>ソチ</t>
    </rPh>
    <rPh sb="332" eb="334">
      <t>シンセツ</t>
    </rPh>
    <phoneticPr fontId="2"/>
  </si>
  <si>
    <t>要件・経過措置</t>
    <rPh sb="0" eb="2">
      <t>ヨウケン</t>
    </rPh>
    <rPh sb="3" eb="5">
      <t>ケイカ</t>
    </rPh>
    <rPh sb="5" eb="7">
      <t>ソチ</t>
    </rPh>
    <phoneticPr fontId="2"/>
  </si>
  <si>
    <t>栄養ケア・マネジメントの未実施・栄養マネジメント強化加算</t>
    <rPh sb="0" eb="2">
      <t>エイヨウ</t>
    </rPh>
    <rPh sb="12" eb="13">
      <t>ミ</t>
    </rPh>
    <rPh sb="13" eb="15">
      <t>ジッシ</t>
    </rPh>
    <rPh sb="16" eb="18">
      <t>エイヨウ</t>
    </rPh>
    <rPh sb="24" eb="26">
      <t>キョウカ</t>
    </rPh>
    <rPh sb="26" eb="28">
      <t>カサン</t>
    </rPh>
    <phoneticPr fontId="2"/>
  </si>
  <si>
    <t>要件・廃止</t>
    <rPh sb="0" eb="2">
      <t>ヨウケン</t>
    </rPh>
    <rPh sb="3" eb="5">
      <t>ハイシ</t>
    </rPh>
    <phoneticPr fontId="2"/>
  </si>
  <si>
    <t>管理栄養士の配置強化</t>
    <rPh sb="6" eb="8">
      <t>ハイチ</t>
    </rPh>
    <rPh sb="8" eb="10">
      <t>キョウカ</t>
    </rPh>
    <phoneticPr fontId="2"/>
  </si>
  <si>
    <t>口腔・栄養スクリーニング加算</t>
    <rPh sb="0" eb="2">
      <t>コウクウ</t>
    </rPh>
    <rPh sb="3" eb="5">
      <t>エイヨウ</t>
    </rPh>
    <rPh sb="12" eb="14">
      <t>カサン</t>
    </rPh>
    <phoneticPr fontId="2"/>
  </si>
  <si>
    <r>
      <t>・通所系サービス、多機能系サービス、居住系サービスについて、利用者の口腔機能低下を早期に確認し、適切な管理等を行うことによって、口腔機能低下の重症化等の予防、維持、回復等につなげる観点から、介護職員が実施可能な口腔スクリーニングの実施を評価する新たな加算を創設する。その際、目的及び方法等に鑑み、栄養スクリーニング加算による取組・評価と一体的に行うものとする。※新設
　また、通所介護、地域密着型通所介護、認知症対応型通所介護、通所リハビリテーション</t>
    </r>
    <r>
      <rPr>
        <sz val="10"/>
        <rFont val="ＭＳ Ｐゴシック"/>
        <family val="3"/>
        <charset val="128"/>
        <scheme val="minor"/>
      </rPr>
      <t>を対象とする</t>
    </r>
    <r>
      <rPr>
        <sz val="10"/>
        <color theme="1"/>
        <rFont val="ＭＳ Ｐゴシック"/>
        <family val="3"/>
        <charset val="128"/>
        <scheme val="minor"/>
      </rPr>
      <t>口腔機能向上加算について、</t>
    </r>
    <r>
      <rPr>
        <sz val="10"/>
        <color rgb="FFFF0000"/>
        <rFont val="ＭＳ Ｐゴシック"/>
        <family val="3"/>
        <charset val="128"/>
        <scheme val="minor"/>
      </rPr>
      <t>看護小規模多機能型居宅介護を新たに対象とするとともに、</t>
    </r>
    <r>
      <rPr>
        <sz val="10"/>
        <color theme="1"/>
        <rFont val="ＭＳ Ｐゴシック"/>
        <family val="3"/>
        <charset val="128"/>
        <scheme val="minor"/>
      </rPr>
      <t xml:space="preserve">CHASE へのデータ提出とフィードバックの活用による更なる PDCA サイクルの推進・ケアの向上を図ることを評価する新たな区分を設ける。（※３（２）①イ参照）
</t>
    </r>
    <rPh sb="181" eb="183">
      <t>シンセツ</t>
    </rPh>
    <rPh sb="226" eb="228">
      <t>タイショウ</t>
    </rPh>
    <rPh sb="244" eb="246">
      <t>カンゴ</t>
    </rPh>
    <rPh sb="246" eb="249">
      <t>ショウキボ</t>
    </rPh>
    <rPh sb="249" eb="253">
      <t>タキノウガタ</t>
    </rPh>
    <rPh sb="253" eb="255">
      <t>キョタク</t>
    </rPh>
    <rPh sb="255" eb="257">
      <t>カイゴ</t>
    </rPh>
    <rPh sb="258" eb="259">
      <t>アラ</t>
    </rPh>
    <rPh sb="261" eb="263">
      <t>タイショウ</t>
    </rPh>
    <phoneticPr fontId="2"/>
  </si>
  <si>
    <t>●栄養アセスメント加算●栄養改善加算</t>
    <rPh sb="1" eb="3">
      <t>エイヨウ</t>
    </rPh>
    <rPh sb="9" eb="11">
      <t>カサン</t>
    </rPh>
    <rPh sb="12" eb="14">
      <t>エイヨウ</t>
    </rPh>
    <rPh sb="14" eb="16">
      <t>カイゼン</t>
    </rPh>
    <rPh sb="16" eb="18">
      <t>カサン</t>
    </rPh>
    <phoneticPr fontId="2"/>
  </si>
  <si>
    <t>新加算・要件</t>
    <rPh sb="0" eb="1">
      <t>シン</t>
    </rPh>
    <rPh sb="1" eb="3">
      <t>カサン</t>
    </rPh>
    <rPh sb="4" eb="6">
      <t>ヨウケン</t>
    </rPh>
    <phoneticPr fontId="2"/>
  </si>
  <si>
    <t>管理栄養士（外部との連携）</t>
    <rPh sb="6" eb="8">
      <t>ガイブ</t>
    </rPh>
    <rPh sb="10" eb="12">
      <t>レンケイ</t>
    </rPh>
    <phoneticPr fontId="2"/>
  </si>
  <si>
    <r>
      <t>・認知症グループホームについて、栄養改善の取組を進める観点から、管理栄養士</t>
    </r>
    <r>
      <rPr>
        <sz val="10"/>
        <color rgb="FFFF0000"/>
        <rFont val="ＭＳ Ｐゴシック"/>
        <family val="3"/>
        <charset val="128"/>
        <scheme val="minor"/>
      </rPr>
      <t>（外部との連携を含む）</t>
    </r>
    <r>
      <rPr>
        <sz val="10"/>
        <color theme="1"/>
        <rFont val="ＭＳ Ｐゴシック"/>
        <family val="3"/>
        <charset val="128"/>
        <scheme val="minor"/>
      </rPr>
      <t>が介護職員等へ利用者の栄養・食生活に関する助言や指導を行う体制づくりを進めることを評価する新たな加算を創設する。※新設</t>
    </r>
    <rPh sb="38" eb="40">
      <t>ガイブ</t>
    </rPh>
    <rPh sb="42" eb="44">
      <t>レンケイ</t>
    </rPh>
    <rPh sb="45" eb="46">
      <t>フク</t>
    </rPh>
    <rPh sb="105" eb="107">
      <t>シンセツ</t>
    </rPh>
    <phoneticPr fontId="2"/>
  </si>
  <si>
    <t>（２）介護サービスの質の評価と科学的介護の取組の推進</t>
  </si>
  <si>
    <t>CHASE・VISIT 情報の収集・活用と PDCA サイクルの推進</t>
  </si>
  <si>
    <t>科学的介護推進体制加算</t>
    <rPh sb="0" eb="3">
      <t>カガクテキ</t>
    </rPh>
    <rPh sb="3" eb="5">
      <t>カイゴ</t>
    </rPh>
    <rPh sb="5" eb="7">
      <t>スイシン</t>
    </rPh>
    <rPh sb="7" eb="9">
      <t>タイセイ</t>
    </rPh>
    <rPh sb="9" eb="11">
      <t>カサン</t>
    </rPh>
    <phoneticPr fontId="2"/>
  </si>
  <si>
    <t>ＡＤＬ維持等加算（見直し）</t>
    <rPh sb="3" eb="5">
      <t>イジ</t>
    </rPh>
    <rPh sb="5" eb="6">
      <t>トウ</t>
    </rPh>
    <rPh sb="6" eb="8">
      <t>カサン</t>
    </rPh>
    <rPh sb="9" eb="11">
      <t>ミナオ</t>
    </rPh>
    <phoneticPr fontId="2"/>
  </si>
  <si>
    <t>在宅復帰・在宅療養支援等評価指標</t>
    <rPh sb="0" eb="2">
      <t>ザイタク</t>
    </rPh>
    <rPh sb="2" eb="4">
      <t>フッキ</t>
    </rPh>
    <rPh sb="5" eb="7">
      <t>ザイタク</t>
    </rPh>
    <rPh sb="7" eb="9">
      <t>リョウヨウ</t>
    </rPh>
    <rPh sb="9" eb="11">
      <t>シエン</t>
    </rPh>
    <rPh sb="11" eb="12">
      <t>トウ</t>
    </rPh>
    <rPh sb="12" eb="14">
      <t>ヒョウカ</t>
    </rPh>
    <rPh sb="14" eb="16">
      <t>シヒョウ</t>
    </rPh>
    <phoneticPr fontId="2"/>
  </si>
  <si>
    <t xml:space="preserve">・在宅復帰・在宅療養支援等評価指標及び要件について、介護老人保健施設の在宅復帰・在宅療養支援機能をさらに促進する観点から、指標の取得状況等も踏まえ、以下の見直しを行う。その際、６月の経過措置期間を設けることとする。
　ア 居宅サービス実施数に係る指標において、訪問リハビリテーションの実施を更に促進するため、訪問リハビリテーションの比重を高くする。
　イ リハビリテーション専門職配置割合に係る指標において、入所者の状態に応じたより多様なリハビリテーション提供体制を評価するため、理学療法士、作業療法士及び言語聴覚士の３職種の配置を評価する。
　ウ 基本型以上についてリハビリテーションマネジメントの実施要件が求められているが、より入所者の状態にあったリハビリテーションを提供するため、医師の詳細な指示に基づくリハビリテーションに関する事項を明確化する。
</t>
    <rPh sb="1" eb="3">
      <t>ザイタク</t>
    </rPh>
    <rPh sb="3" eb="5">
      <t>フッキ</t>
    </rPh>
    <rPh sb="6" eb="8">
      <t>ザイタク</t>
    </rPh>
    <rPh sb="8" eb="10">
      <t>リョウヨウ</t>
    </rPh>
    <rPh sb="10" eb="12">
      <t>シエン</t>
    </rPh>
    <rPh sb="12" eb="13">
      <t>トウ</t>
    </rPh>
    <rPh sb="13" eb="15">
      <t>ヒョウカ</t>
    </rPh>
    <rPh sb="15" eb="17">
      <t>シヒョウ</t>
    </rPh>
    <rPh sb="17" eb="18">
      <t>オヨ</t>
    </rPh>
    <rPh sb="19" eb="21">
      <t>ヨウケン</t>
    </rPh>
    <rPh sb="26" eb="28">
      <t>カイゴ</t>
    </rPh>
    <rPh sb="28" eb="30">
      <t>ロウジン</t>
    </rPh>
    <rPh sb="30" eb="32">
      <t>ホケン</t>
    </rPh>
    <rPh sb="32" eb="34">
      <t>シセツ</t>
    </rPh>
    <rPh sb="35" eb="37">
      <t>ザイタク</t>
    </rPh>
    <rPh sb="37" eb="39">
      <t>フッキ</t>
    </rPh>
    <rPh sb="40" eb="42">
      <t>ザイタク</t>
    </rPh>
    <rPh sb="42" eb="44">
      <t>リョウヨウ</t>
    </rPh>
    <rPh sb="44" eb="46">
      <t>シエン</t>
    </rPh>
    <rPh sb="46" eb="48">
      <t>キノウ</t>
    </rPh>
    <rPh sb="52" eb="54">
      <t>ソクシン</t>
    </rPh>
    <rPh sb="56" eb="58">
      <t>カンテン</t>
    </rPh>
    <rPh sb="61" eb="63">
      <t>シヒョウ</t>
    </rPh>
    <rPh sb="64" eb="66">
      <t>シュトク</t>
    </rPh>
    <rPh sb="66" eb="68">
      <t>ジョウキョウ</t>
    </rPh>
    <rPh sb="68" eb="69">
      <t>トウ</t>
    </rPh>
    <rPh sb="70" eb="71">
      <t>フ</t>
    </rPh>
    <rPh sb="74" eb="76">
      <t>イカ</t>
    </rPh>
    <rPh sb="77" eb="79">
      <t>ミナオ</t>
    </rPh>
    <rPh sb="81" eb="82">
      <t>オコナ</t>
    </rPh>
    <rPh sb="86" eb="87">
      <t>サイ</t>
    </rPh>
    <rPh sb="89" eb="90">
      <t>ツキ</t>
    </rPh>
    <rPh sb="91" eb="93">
      <t>ケイカ</t>
    </rPh>
    <rPh sb="93" eb="95">
      <t>ソチ</t>
    </rPh>
    <rPh sb="95" eb="97">
      <t>キカン</t>
    </rPh>
    <rPh sb="98" eb="99">
      <t>モウ</t>
    </rPh>
    <phoneticPr fontId="2"/>
  </si>
  <si>
    <t>自立支援促進加算</t>
    <rPh sb="0" eb="2">
      <t>ジリツ</t>
    </rPh>
    <rPh sb="2" eb="4">
      <t>シエン</t>
    </rPh>
    <rPh sb="4" eb="6">
      <t>ソクシン</t>
    </rPh>
    <rPh sb="6" eb="8">
      <t>カサン</t>
    </rPh>
    <phoneticPr fontId="2"/>
  </si>
  <si>
    <t>褥瘡マネジメント加算</t>
    <rPh sb="0" eb="2">
      <t>ジョクソウ</t>
    </rPh>
    <rPh sb="8" eb="10">
      <t>カサン</t>
    </rPh>
    <phoneticPr fontId="2"/>
  </si>
  <si>
    <t>・褥瘡マネジメント加算（介護医療院は褥瘡対策指導管理）について、介護の質の向上に係る取組を一層推進する観点から、以下の見直しを行う。
　ア 計画の見直しを含めた施設の継続的な取組を評価する観点から、３月に１回を上限とする算定について、毎月の算定を可能とする（介護医療院を除く）。
　イ 現行の褥瘡管理の取組（プロセス）への評価に加え、褥瘡の発生予防や状態改善等（アウトカム）について評価を行う新たな区分を設ける。その際、褥瘡の定義や評価指標について、統一的に評価することが可能なものを用いる。
　ウ CHASE へのデータ提出とフィードバックの活用による PDCA サイクルの推進・ケアの向上を図ることを求める。（※３（２）①イ参照）
　エ 看護小規模多機能型居宅介護を同加算の対象とする。</t>
    <rPh sb="1" eb="3">
      <t>ジョクソウ</t>
    </rPh>
    <rPh sb="9" eb="11">
      <t>カサン</t>
    </rPh>
    <rPh sb="12" eb="14">
      <t>カイゴ</t>
    </rPh>
    <rPh sb="14" eb="16">
      <t>イリョウ</t>
    </rPh>
    <rPh sb="16" eb="17">
      <t>イン</t>
    </rPh>
    <rPh sb="18" eb="20">
      <t>ジョクソウ</t>
    </rPh>
    <rPh sb="20" eb="22">
      <t>タイサク</t>
    </rPh>
    <rPh sb="22" eb="24">
      <t>シドウ</t>
    </rPh>
    <rPh sb="24" eb="26">
      <t>カンリ</t>
    </rPh>
    <rPh sb="32" eb="34">
      <t>カイゴ</t>
    </rPh>
    <rPh sb="35" eb="36">
      <t>シツ</t>
    </rPh>
    <rPh sb="37" eb="39">
      <t>コウジョウ</t>
    </rPh>
    <rPh sb="40" eb="41">
      <t>カカ</t>
    </rPh>
    <rPh sb="42" eb="44">
      <t>トリクミ</t>
    </rPh>
    <rPh sb="45" eb="47">
      <t>イッソウ</t>
    </rPh>
    <rPh sb="47" eb="49">
      <t>スイシン</t>
    </rPh>
    <rPh sb="51" eb="53">
      <t>カンテン</t>
    </rPh>
    <rPh sb="56" eb="58">
      <t>イカ</t>
    </rPh>
    <rPh sb="59" eb="61">
      <t>ミナオ</t>
    </rPh>
    <rPh sb="63" eb="64">
      <t>オコナ</t>
    </rPh>
    <phoneticPr fontId="2"/>
  </si>
  <si>
    <t>（３）寝たきり防止等、重度化防止の取組の推進</t>
  </si>
  <si>
    <t xml:space="preserve">排せつ支援加算（新設）
</t>
    <rPh sb="8" eb="10">
      <t>シンセツ</t>
    </rPh>
    <phoneticPr fontId="2"/>
  </si>
  <si>
    <t>介護職員（等）特定処遇改善加算</t>
    <rPh sb="0" eb="2">
      <t>カイゴ</t>
    </rPh>
    <rPh sb="2" eb="4">
      <t>ショクイン</t>
    </rPh>
    <rPh sb="5" eb="6">
      <t>トウ</t>
    </rPh>
    <rPh sb="7" eb="9">
      <t>トクテイ</t>
    </rPh>
    <rPh sb="9" eb="11">
      <t>ショグウ</t>
    </rPh>
    <rPh sb="11" eb="13">
      <t>カイゼン</t>
    </rPh>
    <rPh sb="13" eb="15">
      <t>カサン</t>
    </rPh>
    <phoneticPr fontId="2"/>
  </si>
  <si>
    <t>４．介護人材の確保・介護現場の革新</t>
  </si>
  <si>
    <t>（１）介護職員の処遇改善や職場環境の改善に向けた取組の推進</t>
  </si>
  <si>
    <t>サービス提供体制強化加算</t>
    <rPh sb="4" eb="6">
      <t>テイキョウ</t>
    </rPh>
    <rPh sb="6" eb="8">
      <t>タイセイ</t>
    </rPh>
    <rPh sb="8" eb="10">
      <t>キョウカ</t>
    </rPh>
    <rPh sb="10" eb="12">
      <t>カサン</t>
    </rPh>
    <phoneticPr fontId="2"/>
  </si>
  <si>
    <t>・サービス提供体制強化加算について、サービスの質の向上や職員のキャリアアップを一層推進する観点から、財政中立を念頭に、以下の見直しを行う。
　ア 介護福祉士割合や介護職員等の勤続年数が上昇・延伸していることを踏まえ、各サービス（訪問看護及び訪問リハビリテーションを除く）について、より介護福祉士の割合が高い、又は勤続年数が 10 年以上の介護福祉士の割合が一定以上の事業者を評価する新たな区分を設ける。その際、同加算が質の高い介護サービスの提供を目指すものであることを踏まえ、当該区分の算定に当たり、施設系サービス及び介護付きホームについては、サービスの質の向上につながる取組の一つ以上の実施を求めることとする。
　イ 定期巡回・随時対応型訪問介護看護、通所系サービス、短期入所系サービス、多機能系サービス、居住系サービス、施設系サービスについて、勤続年数要件について、より長い勤続年数の設定に見直すとともに、介護福祉士割合要件の下位区分、常勤職員割合要件による区分、勤続年数要件による区分を統合し、いずれかを満たすことを求める新たな区分を設定する。
　ウ 夜間対応型訪問介護及び訪問入浴介護について、他のサービスと同様に、介護福祉士の割合に係る要件に加えて、勤続年数が一定期間以上の職員の割合に係る要件を設定し、いずれかを満たすことを求めることとする。
　エ 訪問看護及び訪問リハビリテーションについて、現行の勤続年数要件の区分に加えて、より長い勤続年数で設定した要件による新たな区分を設ける。
　</t>
    <rPh sb="39" eb="41">
      <t>イッソウ</t>
    </rPh>
    <rPh sb="41" eb="43">
      <t>スイシン</t>
    </rPh>
    <rPh sb="45" eb="47">
      <t>カンテン</t>
    </rPh>
    <rPh sb="50" eb="52">
      <t>ザイセイ</t>
    </rPh>
    <rPh sb="52" eb="54">
      <t>チュウリツ</t>
    </rPh>
    <rPh sb="55" eb="57">
      <t>ネントウ</t>
    </rPh>
    <rPh sb="59" eb="61">
      <t>イカ</t>
    </rPh>
    <rPh sb="62" eb="64">
      <t>ミナオ</t>
    </rPh>
    <rPh sb="66" eb="67">
      <t>オコナ</t>
    </rPh>
    <phoneticPr fontId="2"/>
  </si>
  <si>
    <t>特定事業所加算（Ⅴ）</t>
    <rPh sb="0" eb="2">
      <t>トクテイ</t>
    </rPh>
    <rPh sb="2" eb="5">
      <t>ジギョウショ</t>
    </rPh>
    <rPh sb="5" eb="7">
      <t>カサン</t>
    </rPh>
    <phoneticPr fontId="2"/>
  </si>
  <si>
    <t>入居継続支援加算</t>
    <rPh sb="0" eb="2">
      <t>ニュウキョ</t>
    </rPh>
    <rPh sb="2" eb="4">
      <t>ケイゾク</t>
    </rPh>
    <rPh sb="4" eb="6">
      <t>シエン</t>
    </rPh>
    <rPh sb="6" eb="8">
      <t>カサン</t>
    </rPh>
    <phoneticPr fontId="2"/>
  </si>
  <si>
    <t>「常勤」「常勤換算方法」</t>
    <rPh sb="1" eb="3">
      <t>ジョウキン</t>
    </rPh>
    <rPh sb="5" eb="7">
      <t>ジョウキン</t>
    </rPh>
    <rPh sb="7" eb="9">
      <t>カンザン</t>
    </rPh>
    <rPh sb="9" eb="11">
      <t>ホウホウ</t>
    </rPh>
    <phoneticPr fontId="2"/>
  </si>
  <si>
    <t>人員</t>
    <rPh sb="0" eb="2">
      <t>ジンイン</t>
    </rPh>
    <phoneticPr fontId="2"/>
  </si>
  <si>
    <t>ハラスメント対策</t>
    <rPh sb="6" eb="8">
      <t>タイサク</t>
    </rPh>
    <phoneticPr fontId="2"/>
  </si>
  <si>
    <t>運営基準</t>
    <rPh sb="0" eb="2">
      <t>ウンエイ</t>
    </rPh>
    <rPh sb="2" eb="4">
      <t>キジュン</t>
    </rPh>
    <phoneticPr fontId="2"/>
  </si>
  <si>
    <t>夜勤職員配置加算の見直し</t>
    <rPh sb="0" eb="2">
      <t>ヤキン</t>
    </rPh>
    <rPh sb="2" eb="4">
      <t>ショクイン</t>
    </rPh>
    <rPh sb="4" eb="6">
      <t>ハイチ</t>
    </rPh>
    <rPh sb="6" eb="8">
      <t>カサン</t>
    </rPh>
    <rPh sb="9" eb="11">
      <t>ミナオ</t>
    </rPh>
    <phoneticPr fontId="2"/>
  </si>
  <si>
    <r>
      <t>・テクノロジーの活用により介護サービスの質の向上、業務効率化及び職員の負担軽減を推進していく観点から、令和２年度に実施された介護ロボット導入支援及び導入効果実証研究の結果等も踏まえ、夜勤職員配置加算等について、以下のとおり見直す。
　ア 介護老人福祉施設等における見守り機器を導入した場合の夜勤職員配置加算（夜勤を行う介護職員又は看護職員の数が「最低基準を 0.9 以上上回っている場合」）について、見守りセンサーの入所者に占める導入割合の基準を 15％から 10％に緩和する。
　イ 介護老人福祉施設等における見守り機器を導入した場合の夜勤職員配置加算について、全ての入所者について見守りセンサーを導入し、夜勤職員全員がインカム等の ICT を使用するとともに、職員の負担軽減や職員毎の効率化のばらつきに配慮し、安全体制やケアの質の確保、職員の負担軽減を要件として、「最低基準を 0.6 以上（②の人員配置基準の緩和が適用される場合は 0.8 以上）上回っている場合」に算定できる新たな区分を設ける。
　ウ イの加算の申請にあたっては、
　　ⅰ 利用者の安全やケアの質の確保、職員の負担を軽減するための委員会の設置、
　　ⅱ 職員に対する十分な休憩時間の確保等の勤務・雇用条件への配慮、
　　ⅲ 機器の不具合の定期チェックの実施（メーカーとの連携を含む）、
　　ⅳ 職員に対するテクノロジー活用に関する教育の実施、
　　ⅴ 夜間の訪室が必要な利用者に対する訪室の個別実施
を具体的要件とし、テクノロジー導入後これらを少なくとも３か月以上試行し、</t>
    </r>
    <r>
      <rPr>
        <sz val="10"/>
        <color rgb="FFFF0000"/>
        <rFont val="ＭＳ Ｐゴシック"/>
        <family val="3"/>
        <charset val="128"/>
        <scheme val="minor"/>
      </rPr>
      <t>現場職員の意見が適切に反映できるよう、</t>
    </r>
    <r>
      <rPr>
        <sz val="10"/>
        <color theme="1"/>
        <rFont val="ＭＳ Ｐゴシック"/>
        <family val="3"/>
        <charset val="128"/>
        <scheme val="minor"/>
      </rPr>
      <t>夜勤職員</t>
    </r>
    <r>
      <rPr>
        <sz val="10"/>
        <color rgb="FFFF0000"/>
        <rFont val="ＭＳ Ｐゴシック"/>
        <family val="3"/>
        <charset val="128"/>
        <scheme val="minor"/>
      </rPr>
      <t>をはじめ実際にケア等を行う多職種の職員が</t>
    </r>
    <r>
      <rPr>
        <sz val="10"/>
        <color theme="1"/>
        <rFont val="ＭＳ Ｐゴシック"/>
        <family val="3"/>
        <charset val="128"/>
        <scheme val="minor"/>
      </rPr>
      <t>参画するⅰの委員会において安全体制やケアの質の確保、職員の負担軽減が図られていることを確認した上で届け出るものとする。
　</t>
    </r>
    <rPh sb="673" eb="675">
      <t>ゲンバ</t>
    </rPh>
    <rPh sb="675" eb="677">
      <t>ショクイン</t>
    </rPh>
    <rPh sb="678" eb="680">
      <t>イケン</t>
    </rPh>
    <rPh sb="681" eb="683">
      <t>テキセツ</t>
    </rPh>
    <rPh sb="684" eb="686">
      <t>ハンエイ</t>
    </rPh>
    <rPh sb="700" eb="702">
      <t>ジッサイ</t>
    </rPh>
    <rPh sb="705" eb="706">
      <t>トウ</t>
    </rPh>
    <rPh sb="707" eb="708">
      <t>オコナ</t>
    </rPh>
    <rPh sb="709" eb="710">
      <t>タ</t>
    </rPh>
    <rPh sb="710" eb="712">
      <t>ショクシュ</t>
    </rPh>
    <rPh sb="713" eb="715">
      <t>ショクイン</t>
    </rPh>
    <phoneticPr fontId="2"/>
  </si>
  <si>
    <t>人員配置基準</t>
    <rPh sb="0" eb="2">
      <t>ジンイン</t>
    </rPh>
    <rPh sb="2" eb="4">
      <t>ハイチ</t>
    </rPh>
    <rPh sb="4" eb="6">
      <t>キジュン</t>
    </rPh>
    <phoneticPr fontId="2"/>
  </si>
  <si>
    <r>
      <t>・テクノロジーの活用により介護サービスの質の向上、業務効率化及び職員の負担軽減を推進していく観点から、令和２年度に実施された介護ロボット導入支援及び導入効果実証研究の結果等も踏まえ、全ての入所者について見守りセンサーを導入し、夜勤職員全員がインカム等の ICT を使用するとともに、職員の負担軽減や職員毎の効率化のばらつきに配慮し、委員会の設置や職員に対する十分な休憩時間の確保等を含めた安全体制等の確保を行っていることを要件として、介護老人福祉施設（従来型）の利用定員 26人以上の場合の夜間の配置基準を緩和する。
具体的には、</t>
    </r>
    <r>
      <rPr>
        <sz val="10"/>
        <color rgb="FFFF0000"/>
        <rFont val="ＭＳ Ｐゴシック"/>
        <family val="3"/>
        <charset val="128"/>
        <scheme val="minor"/>
      </rPr>
      <t>1日あたりの配置人員数として、</t>
    </r>
    <r>
      <rPr>
        <sz val="10"/>
        <color theme="1"/>
        <rFont val="ＭＳ Ｐゴシック"/>
        <family val="3"/>
        <charset val="128"/>
        <scheme val="minor"/>
      </rPr>
      <t>利用者の数が 26 人以上 60 人以下の場合の配置人員数を現行の２人以上から 1.6 人以上に、同 61 人以上 80 人以下の場合の配置人員数を現行の３人以上から 2.4 人以上に、同 81 人以上 100 人以下の場合の配置人員数を現行の４人以上から 3.2 人以上に、同 101 人以上の場合は 3.2 に利用者の数が 100 を超えて 25 又はその端数を増すごとに 0.8 を加えて得た数以上に見直す。</t>
    </r>
    <r>
      <rPr>
        <sz val="10"/>
        <color rgb="FFFF0000"/>
        <rFont val="ＭＳ Ｐゴシック"/>
        <family val="3"/>
        <charset val="128"/>
        <scheme val="minor"/>
      </rPr>
      <t>ただし、常時1人以上配置（利用者の数が６１人以上の場合は常時2人以上配置）するものとする。</t>
    </r>
    <r>
      <rPr>
        <sz val="10"/>
        <color theme="1"/>
        <rFont val="ＭＳ Ｐゴシック"/>
        <family val="3"/>
        <charset val="128"/>
        <scheme val="minor"/>
      </rPr>
      <t xml:space="preserve">
人員配置基準の緩和の申請にあたっては、
　ⅰ 利用者の安全やケアの質の確保、職員の負担を軽減するための委員会の設置、
　ⅱ 職員に対する十分な休憩時間の確保等の勤務・雇用条件への配慮、
　ⅲ 緊急時の体制整備（近隣在住職員を中心とした緊急参集要員の確保等）、
　ⅳ 機器の不具合の定期チェックの実施（メーカーとの連携を含む）、
　ⅴ 職員に対するテクノロジー活用に関する教育の実施、
　ⅵ 夜間の訪室が必要な利用者に対する訪室の個別実施
を具体的要件とし、テクノロジー導入後これらを少なくとも３か月以上試行し、</t>
    </r>
    <r>
      <rPr>
        <sz val="10"/>
        <color rgb="FFFF0000"/>
        <rFont val="ＭＳ Ｐゴシック"/>
        <family val="3"/>
        <charset val="128"/>
        <scheme val="minor"/>
      </rPr>
      <t>現場職員の意見が適切に反映できるよう、</t>
    </r>
    <r>
      <rPr>
        <sz val="10"/>
        <color theme="1"/>
        <rFont val="ＭＳ Ｐゴシック"/>
        <family val="3"/>
        <charset val="128"/>
        <scheme val="minor"/>
      </rPr>
      <t>夜勤職員</t>
    </r>
    <r>
      <rPr>
        <sz val="10"/>
        <color rgb="FFFF0000"/>
        <rFont val="ＭＳ Ｐゴシック"/>
        <family val="3"/>
        <charset val="128"/>
        <scheme val="minor"/>
      </rPr>
      <t>をはじめ実際にケア等を行う多職種の職員が</t>
    </r>
    <r>
      <rPr>
        <sz val="10"/>
        <color theme="1"/>
        <rFont val="ＭＳ Ｐゴシック"/>
        <family val="3"/>
        <charset val="128"/>
        <scheme val="minor"/>
      </rPr>
      <t xml:space="preserve">参画するⅰの委員会において安全体制やケアの質の確保、職員の負担軽減が図られていることを確認した上で届け出るものとする。
</t>
    </r>
    <rPh sb="266" eb="267">
      <t>ニチ</t>
    </rPh>
    <rPh sb="271" eb="273">
      <t>ハイチ</t>
    </rPh>
    <rPh sb="273" eb="275">
      <t>ジンイン</t>
    </rPh>
    <rPh sb="275" eb="276">
      <t>スウ</t>
    </rPh>
    <rPh sb="491" eb="493">
      <t>ジョウジ</t>
    </rPh>
    <rPh sb="494" eb="495">
      <t>ニン</t>
    </rPh>
    <rPh sb="495" eb="497">
      <t>イジョウ</t>
    </rPh>
    <rPh sb="497" eb="499">
      <t>ハイチ</t>
    </rPh>
    <rPh sb="500" eb="503">
      <t>リヨウシャ</t>
    </rPh>
    <rPh sb="504" eb="505">
      <t>カズ</t>
    </rPh>
    <rPh sb="508" eb="509">
      <t>ニン</t>
    </rPh>
    <rPh sb="509" eb="511">
      <t>イジョウ</t>
    </rPh>
    <rPh sb="512" eb="514">
      <t>バアイ</t>
    </rPh>
    <rPh sb="515" eb="517">
      <t>ジョウジ</t>
    </rPh>
    <rPh sb="518" eb="519">
      <t>ニン</t>
    </rPh>
    <rPh sb="519" eb="521">
      <t>イジョウ</t>
    </rPh>
    <rPh sb="521" eb="523">
      <t>ハイチ</t>
    </rPh>
    <rPh sb="788" eb="790">
      <t>ゲンバ</t>
    </rPh>
    <rPh sb="790" eb="792">
      <t>ショクイン</t>
    </rPh>
    <rPh sb="793" eb="795">
      <t>イケン</t>
    </rPh>
    <rPh sb="796" eb="798">
      <t>テキセツ</t>
    </rPh>
    <rPh sb="799" eb="801">
      <t>ハンエイ</t>
    </rPh>
    <rPh sb="815" eb="817">
      <t>ジッサイ</t>
    </rPh>
    <rPh sb="820" eb="821">
      <t>トウ</t>
    </rPh>
    <rPh sb="822" eb="823">
      <t>オコナ</t>
    </rPh>
    <rPh sb="824" eb="825">
      <t>タ</t>
    </rPh>
    <rPh sb="825" eb="827">
      <t>ショクシュ</t>
    </rPh>
    <rPh sb="828" eb="830">
      <t>ショクイン</t>
    </rPh>
    <phoneticPr fontId="2"/>
  </si>
  <si>
    <t>日常生活継続支援加算（特養）・介護付きホームの入局継続支援加算</t>
    <rPh sb="0" eb="2">
      <t>ニチジョウ</t>
    </rPh>
    <rPh sb="2" eb="4">
      <t>セイカツ</t>
    </rPh>
    <rPh sb="4" eb="6">
      <t>ケイゾク</t>
    </rPh>
    <rPh sb="6" eb="8">
      <t>シエン</t>
    </rPh>
    <rPh sb="8" eb="10">
      <t>カサン</t>
    </rPh>
    <rPh sb="11" eb="13">
      <t>トクヨウ</t>
    </rPh>
    <rPh sb="15" eb="17">
      <t>カイゴ</t>
    </rPh>
    <rPh sb="17" eb="18">
      <t>ツ</t>
    </rPh>
    <rPh sb="23" eb="25">
      <t>ニュウキョク</t>
    </rPh>
    <rPh sb="25" eb="27">
      <t>ケイゾク</t>
    </rPh>
    <rPh sb="27" eb="29">
      <t>シエン</t>
    </rPh>
    <rPh sb="29" eb="31">
      <t>カサン</t>
    </rPh>
    <phoneticPr fontId="2"/>
  </si>
  <si>
    <r>
      <t>・介護事業者によるテクノロジーの活用によるサービスの質の向上、業務効率化及び職員の負担軽減の取組を評価する観点から、以下の見直しを行う。
　ア 介護老人福祉施設や特定施設入居者生活介護等において、テクノロジーを活用した複数の機器（見守りセンサー、インカム、記録ソフト等のICT、移乗支援機器）を活用し、利用者に対するケアのアセスメント評価や人員体制の見直しを PDCA サイクルによって継続して行っている場合については、日常生活継続支援加算及び入居継続支援加算の「介護福祉士数が常勤換算で入所者数が６又はその端数を増すごとに１以上」とする要件を、「７又はその端数を増すごとに１以上」とする。
要件緩和の申請にあたっては、
　　ⅰ 利用者の安全やケアの質の確保、職員の負担を軽減するための委員会の設置、
　　ⅱ 職員に対する十分な休憩時間の確保等の勤務・雇用条件への配慮、
　　ⅲ 機器の不具合の定期チェックの実施（メーカーとの連携を含む）、
　　ⅳ 職員に対するテクノロジー活用に関する教育の実施、
を具体的要件とし、テクノロジー導入後これらを少なくとも３か月以上試行し</t>
    </r>
    <r>
      <rPr>
        <sz val="10"/>
        <color rgb="FFFF0000"/>
        <rFont val="ＭＳ Ｐゴシック"/>
        <family val="3"/>
        <charset val="128"/>
        <scheme val="minor"/>
      </rPr>
      <t>、現場職員の意見が適切に反映できるよう、</t>
    </r>
    <r>
      <rPr>
        <sz val="10"/>
        <color theme="1"/>
        <rFont val="ＭＳ Ｐゴシック"/>
        <family val="3"/>
        <charset val="128"/>
        <scheme val="minor"/>
      </rPr>
      <t>夜勤職員</t>
    </r>
    <r>
      <rPr>
        <sz val="10"/>
        <color rgb="FFFF0000"/>
        <rFont val="ＭＳ Ｐゴシック"/>
        <family val="3"/>
        <charset val="128"/>
        <scheme val="minor"/>
      </rPr>
      <t>をはじめ実際にケア等を行う多職種の職員が</t>
    </r>
    <r>
      <rPr>
        <sz val="10"/>
        <color theme="1"/>
        <rFont val="ＭＳ Ｐゴシック"/>
        <family val="3"/>
        <charset val="128"/>
        <scheme val="minor"/>
      </rPr>
      <t>参画するⅰの委員会において安全体制やケアの質の確保、職員の負担軽減が図られていることを確認した上で届け出るものとする。
　イ サービス提供体制強化加算について、新たに設ける区分の算定に当たり、施設系サービス及び</t>
    </r>
    <r>
      <rPr>
        <sz val="10"/>
        <color rgb="FFFF0000"/>
        <rFont val="ＭＳ Ｐゴシック"/>
        <family val="3"/>
        <charset val="128"/>
        <scheme val="minor"/>
      </rPr>
      <t>介護付きホーム</t>
    </r>
    <r>
      <rPr>
        <sz val="10"/>
        <color theme="1"/>
        <rFont val="ＭＳ Ｐゴシック"/>
        <family val="3"/>
        <charset val="128"/>
        <scheme val="minor"/>
      </rPr>
      <t xml:space="preserve">に一つ以上の実施を求めるサービスの質の向上につながる取組の事項の一つにテクノロジーの活用を盛り込む。（※(1)③再掲）
</t>
    </r>
    <rPh sb="634" eb="636">
      <t>カイゴ</t>
    </rPh>
    <rPh sb="636" eb="637">
      <t>ツ</t>
    </rPh>
    <phoneticPr fontId="2"/>
  </si>
  <si>
    <t>テレビ電話等を活用</t>
    <rPh sb="3" eb="5">
      <t>デンワ</t>
    </rPh>
    <rPh sb="5" eb="6">
      <t>トウ</t>
    </rPh>
    <rPh sb="7" eb="9">
      <t>カツヨウ</t>
    </rPh>
    <phoneticPr fontId="2"/>
  </si>
  <si>
    <t xml:space="preserve">薬剤師による情報通信機器を用いた服薬指導の評価
</t>
  </si>
  <si>
    <t xml:space="preserve">人員配置要件の明確化
</t>
  </si>
  <si>
    <t>介護・看護職員の兼務（施設系・老福・老健・小多機）・生活相談員・栄養士（地域密着型特養）</t>
    <rPh sb="0" eb="2">
      <t>カイゴ</t>
    </rPh>
    <rPh sb="3" eb="5">
      <t>カンゴ</t>
    </rPh>
    <rPh sb="5" eb="7">
      <t>ショクイン</t>
    </rPh>
    <rPh sb="8" eb="10">
      <t>ケンム</t>
    </rPh>
    <rPh sb="11" eb="13">
      <t>シセツ</t>
    </rPh>
    <rPh sb="13" eb="14">
      <t>ケイ</t>
    </rPh>
    <rPh sb="15" eb="16">
      <t>ロウ</t>
    </rPh>
    <rPh sb="16" eb="17">
      <t>フク</t>
    </rPh>
    <rPh sb="18" eb="20">
      <t>ロウケン</t>
    </rPh>
    <rPh sb="21" eb="22">
      <t>ショウ</t>
    </rPh>
    <rPh sb="22" eb="23">
      <t>タ</t>
    </rPh>
    <rPh sb="23" eb="24">
      <t>キ</t>
    </rPh>
    <rPh sb="26" eb="28">
      <t>セイカツ</t>
    </rPh>
    <rPh sb="28" eb="31">
      <t>ソウダンイン</t>
    </rPh>
    <rPh sb="32" eb="35">
      <t>エイヨウシ</t>
    </rPh>
    <rPh sb="36" eb="38">
      <t>チイキ</t>
    </rPh>
    <rPh sb="38" eb="40">
      <t>ミッチャク</t>
    </rPh>
    <rPh sb="40" eb="41">
      <t>カタ</t>
    </rPh>
    <rPh sb="41" eb="43">
      <t>トクヨウ</t>
    </rPh>
    <phoneticPr fontId="2"/>
  </si>
  <si>
    <t>外部評価（ＧＨ）</t>
    <rPh sb="0" eb="2">
      <t>ガイブ</t>
    </rPh>
    <rPh sb="2" eb="4">
      <t>ヒョウカ</t>
    </rPh>
    <phoneticPr fontId="2"/>
  </si>
  <si>
    <t>押印・電磁的記録</t>
    <rPh sb="0" eb="2">
      <t>オウイン</t>
    </rPh>
    <rPh sb="3" eb="6">
      <t>デンジテキ</t>
    </rPh>
    <rPh sb="6" eb="8">
      <t>キロク</t>
    </rPh>
    <phoneticPr fontId="2"/>
  </si>
  <si>
    <t>重要事項の掲示</t>
    <rPh sb="0" eb="2">
      <t>ジュウヨウ</t>
    </rPh>
    <rPh sb="2" eb="4">
      <t>ジコウ</t>
    </rPh>
    <rPh sb="5" eb="7">
      <t>ケイジ</t>
    </rPh>
    <phoneticPr fontId="2"/>
  </si>
  <si>
    <t>訪問看護の機能強化</t>
  </si>
  <si>
    <t>評価・提供回数</t>
    <rPh sb="0" eb="2">
      <t>ヒョウカ</t>
    </rPh>
    <rPh sb="3" eb="5">
      <t>テイキョウ</t>
    </rPh>
    <rPh sb="5" eb="7">
      <t>カイスウ</t>
    </rPh>
    <phoneticPr fontId="2"/>
  </si>
  <si>
    <t>長期利用</t>
    <rPh sb="0" eb="2">
      <t>チョウキ</t>
    </rPh>
    <rPh sb="2" eb="4">
      <t>リヨウ</t>
    </rPh>
    <phoneticPr fontId="2"/>
  </si>
  <si>
    <t>居宅を訪問して指導</t>
    <rPh sb="0" eb="2">
      <t>キョタク</t>
    </rPh>
    <rPh sb="3" eb="5">
      <t>ホウモン</t>
    </rPh>
    <rPh sb="7" eb="9">
      <t>シドウ</t>
    </rPh>
    <phoneticPr fontId="2"/>
  </si>
  <si>
    <t>単一建物居住者</t>
    <rPh sb="0" eb="2">
      <t>タンイツ</t>
    </rPh>
    <rPh sb="2" eb="4">
      <t>タテモノ</t>
    </rPh>
    <rPh sb="4" eb="7">
      <t>キョジュウシャ</t>
    </rPh>
    <phoneticPr fontId="2"/>
  </si>
  <si>
    <t>個別送迎体制強化加算及び入浴介助体制加算廃止</t>
    <rPh sb="0" eb="2">
      <t>コベツ</t>
    </rPh>
    <rPh sb="2" eb="4">
      <t>ソウゲイ</t>
    </rPh>
    <rPh sb="4" eb="6">
      <t>タイセイ</t>
    </rPh>
    <rPh sb="6" eb="8">
      <t>キョウカ</t>
    </rPh>
    <rPh sb="8" eb="10">
      <t>カサン</t>
    </rPh>
    <rPh sb="10" eb="11">
      <t>オヨ</t>
    </rPh>
    <rPh sb="12" eb="14">
      <t>ニュウヨク</t>
    </rPh>
    <rPh sb="14" eb="16">
      <t>カイジョ</t>
    </rPh>
    <rPh sb="16" eb="18">
      <t>タイセイ</t>
    </rPh>
    <rPh sb="18" eb="20">
      <t>カサン</t>
    </rPh>
    <rPh sb="20" eb="22">
      <t>ハイシ</t>
    </rPh>
    <phoneticPr fontId="2"/>
  </si>
  <si>
    <t>（２）報酬体系の簡素化</t>
  </si>
  <si>
    <t>担当者・安全管理体制未実施減算・安全対策体制加算</t>
    <rPh sb="0" eb="3">
      <t>タントウシャ</t>
    </rPh>
    <rPh sb="4" eb="6">
      <t>アンゼン</t>
    </rPh>
    <rPh sb="6" eb="8">
      <t>カンリ</t>
    </rPh>
    <rPh sb="8" eb="10">
      <t>タイセイ</t>
    </rPh>
    <rPh sb="10" eb="11">
      <t>ミ</t>
    </rPh>
    <rPh sb="11" eb="13">
      <t>ジッシ</t>
    </rPh>
    <rPh sb="13" eb="15">
      <t>ゲンサン</t>
    </rPh>
    <rPh sb="16" eb="18">
      <t>アンゼン</t>
    </rPh>
    <rPh sb="18" eb="20">
      <t>タイサク</t>
    </rPh>
    <rPh sb="20" eb="22">
      <t>タイセイ</t>
    </rPh>
    <rPh sb="22" eb="24">
      <t>カサン</t>
    </rPh>
    <phoneticPr fontId="2"/>
  </si>
  <si>
    <t>基準費用額（食費）</t>
    <rPh sb="6" eb="8">
      <t>ショクヒ</t>
    </rPh>
    <phoneticPr fontId="2"/>
  </si>
  <si>
    <t>地域区分</t>
  </si>
  <si>
    <t xml:space="preserve">令和３年度介護報酬改定　サービス別の改定事項 </t>
    <rPh sb="0" eb="2">
      <t>レイワ</t>
    </rPh>
    <phoneticPr fontId="2"/>
  </si>
  <si>
    <t>※○番号は，R3.1.18社保審・介護給付費分科会資料「各サービス毎の改定事項」の番号</t>
    <phoneticPr fontId="2"/>
  </si>
  <si>
    <t>ＧＨ</t>
    <phoneticPr fontId="2"/>
  </si>
  <si>
    <t>１．感染症や災害への対応力強化</t>
    <phoneticPr fontId="2"/>
  </si>
  <si>
    <t>（１）日頃からの備えと業務継続に向けた取組の推進</t>
    <phoneticPr fontId="2"/>
  </si>
  <si>
    <t>①</t>
    <phoneticPr fontId="2"/>
  </si>
  <si>
    <t>感染症対策の強化</t>
    <phoneticPr fontId="2"/>
  </si>
  <si>
    <t>●</t>
    <phoneticPr fontId="2"/>
  </si>
  <si>
    <t>・介護サービス事業者に、感染症の発生及びまん延等に関する取組の徹底を求める観点から、以下の取組を義務づける。その際、３年の経過措置期間を設けることとする。
ア 施設系サービスについて、現行の委員会の開催、指針の整備、研修の実施等に加え、訓練（シミュレーション）の実施
イ その他のサービス（訪問系サービス、通所系サービス、短期入所系サービス、多機能系サービス、福祉用具貸与、居宅介護支援、居住系サービス）について、委員会の開催、指針の整備、研修の実施、訓練（シミュレーション）の実施等</t>
    <phoneticPr fontId="2"/>
  </si>
  <si>
    <t>14※老健・予防除く</t>
    <rPh sb="3" eb="5">
      <t>ロウケン</t>
    </rPh>
    <rPh sb="6" eb="8">
      <t>ヨボウ</t>
    </rPh>
    <rPh sb="8" eb="9">
      <t>ノゾ</t>
    </rPh>
    <phoneticPr fontId="2"/>
  </si>
  <si>
    <t>14※予防除く</t>
    <rPh sb="3" eb="5">
      <t>ヨボウ</t>
    </rPh>
    <rPh sb="5" eb="6">
      <t>ノゾ</t>
    </rPh>
    <phoneticPr fontId="2"/>
  </si>
  <si>
    <t>17※老健除く</t>
    <rPh sb="3" eb="5">
      <t>ロウケン</t>
    </rPh>
    <rPh sb="5" eb="6">
      <t>ノゾ</t>
    </rPh>
    <phoneticPr fontId="2"/>
  </si>
  <si>
    <t>18※予防除く</t>
    <rPh sb="3" eb="5">
      <t>ヨボウ</t>
    </rPh>
    <rPh sb="5" eb="6">
      <t>ノゾ</t>
    </rPh>
    <phoneticPr fontId="2"/>
  </si>
  <si>
    <t>19※予防除く</t>
    <rPh sb="3" eb="5">
      <t>ヨボウ</t>
    </rPh>
    <rPh sb="5" eb="6">
      <t>ノゾ</t>
    </rPh>
    <phoneticPr fontId="2"/>
  </si>
  <si>
    <t>42※予防除く</t>
    <rPh sb="3" eb="5">
      <t>ヨボウ</t>
    </rPh>
    <rPh sb="5" eb="6">
      <t>ノゾ</t>
    </rPh>
    <phoneticPr fontId="2"/>
  </si>
  <si>
    <t>145※予防のみ</t>
    <rPh sb="4" eb="6">
      <t>ヨボウ</t>
    </rPh>
    <phoneticPr fontId="2"/>
  </si>
  <si>
    <t>②</t>
    <phoneticPr fontId="2"/>
  </si>
  <si>
    <t>業務継続に向けた取組の強化</t>
    <phoneticPr fontId="2"/>
  </si>
  <si>
    <t>・感染症や災害が発生した場合であっても、必要な介護サービスが継続的に提供できる体制を構築する観点から、全ての介護サービス事業者を対象に、業務継続に向けた計画等の策定、研修の実施、訓練（シミュレーション）の実施等を義務づける。その際、３年の経過措置期間を設けることとする。</t>
    <phoneticPr fontId="2"/>
  </si>
  <si>
    <t>③</t>
    <phoneticPr fontId="2"/>
  </si>
  <si>
    <t>災害への地域と連携した対応の強化</t>
    <phoneticPr fontId="2"/>
  </si>
  <si>
    <t>・災害への対応においては、地域との連携が不可欠であることを踏まえ、非常災害対策（計画策定、関係機関との連携体制の確保、避難等訓練の実施等）が求められる介護サービス事業者を対象に、小規模多機能型居宅介護等の例を参考に、訓練の実施に当たって、地域住民の参加が得られるよう連携に努めなければならないこととする。</t>
    <phoneticPr fontId="2"/>
  </si>
  <si>
    <t>④</t>
    <phoneticPr fontId="2"/>
  </si>
  <si>
    <t>通所介護等の事業所規模別の報酬等に関する対応</t>
    <phoneticPr fontId="2"/>
  </si>
  <si>
    <t>２．地域包括ケアシステムの推進</t>
    <phoneticPr fontId="2"/>
  </si>
  <si>
    <t>（１）認知症への対応力向上に向けた取組の推進</t>
    <phoneticPr fontId="2"/>
  </si>
  <si>
    <t>認知症専門ケア加算等の見直し</t>
    <phoneticPr fontId="2"/>
  </si>
  <si>
    <t>・認知症専門ケア加算等について、各介護サービスにおける認知症対応力を向上させていく観点から、以下の見直しを行う。
　ア 訪問介護、訪問入浴介護、夜間対応型訪問介護、定期巡回・随時対応型訪問介護看護について、他のサービスと同様に、認知症専門ケア加算を新たに創設する。
　イ 認知症専門ケア加算（通所介護、地域密着型通所介護、療養通所介護においては認知症加算）の算定の要件の一つである、認知症ケアに関する専門研修（認知症専門ケア加算（Ⅰ）は認知症介護実践リーダー研修、認知症専門ケア加算（Ⅱ）は認知症介護指導者養成研修、認知症加算は認知症介護指導者養成研修、認知症介護実践リーダー研修、認知症介護実践者研修）を修了した者の配置について、認知症ケアに関する専門性の高い看護師（認知症看護認定看護師、老人看護専門看護師、精神看護専門看護師及び精神科認定看護師）を、加算の配置要件の対象に加える。なお、上記の専門研修については、質を確保しつつ、ｅラーニングの活用等により受講しやすい環境整備を行う。</t>
    <phoneticPr fontId="2"/>
  </si>
  <si>
    <t>認知症に係る取組の情報公表の推進</t>
    <phoneticPr fontId="2"/>
  </si>
  <si>
    <t>・介護サービス事業者の認知症対応力の向上と利用者の介護サービスの選択に資する観点から、全ての介護サービス事業者を対象に、研修の受講状況等、認知症に係る事業者の取組状況について、介護サービス情報公表制度において公表することを求めることとする。</t>
    <phoneticPr fontId="2"/>
  </si>
  <si>
    <t>多機能系サービスにおける認知症行動・心理症状緊急対応加算の創設</t>
    <phoneticPr fontId="2"/>
  </si>
  <si>
    <t>認知症介護基礎研修の受講の義務づけ</t>
    <phoneticPr fontId="2"/>
  </si>
  <si>
    <r>
      <t>・認知症についての理解の下、本人主体の介護を行い、認知症の人の尊厳の保障を実現していく観点から、介護に関わる全ての者の認知症対応力を向上させていくため、介護サービス事業者に、介護に直接携わる職員のうち、医療・福祉関係の資格を有さない</t>
    </r>
    <r>
      <rPr>
        <sz val="10"/>
        <color theme="1"/>
        <rFont val="ＭＳ Ｐゴシック"/>
        <family val="3"/>
        <charset val="128"/>
        <scheme val="minor"/>
      </rPr>
      <t>者について、認知症基礎研修を受講させるために必要な措置を講じることを義務づける。その際、３年の経過措置期間を設けることとする。なお、認知症基礎研修については、質を確保しつつ、e ラーニングの活用等により受講しやすい環境整備を行う。</t>
    </r>
    <phoneticPr fontId="2"/>
  </si>
  <si>
    <t>看取り期における本人の意思を尊重したケアの充実</t>
    <phoneticPr fontId="2"/>
  </si>
  <si>
    <t>・看取り期における本人・家族との十分な話し合いや他の関係者との連携を一層充実させる観点から、訪問看護等のターミナルケア加算における対応と同様に、基本報酬（介護医療院、介護療養型医療施設、短期入所療養介護（介護老人保健施設によるものを除く））や看取りに係る加算の算定要件において、「人生の最終段階における医療・ケアの決定プロセスに関するガイドライン」等の内容に沿った取組を行うことを求めることとする。また、施設系サービスについて、サービス提供にあたり、本人の意思を尊重した医療・ケアの方針決定に対する支援に努めることを求めることとする。</t>
    <phoneticPr fontId="2"/>
  </si>
  <si>
    <t xml:space="preserve">特別養護老人ホームにおける看取りへの対応の充実
</t>
    <phoneticPr fontId="2"/>
  </si>
  <si>
    <t>・特別養護老人ホームにおける中重度者や看取りへの対応の充実を図る観点から、以下の見直しを行う。
　ア 看取り介護加算について、以下の見直しを行う。
　　ⅰ 看取り期における本人・家族との十分な話し合いや他の関係者との連携を一層充実させる観点から、要件において、「人生の最終段階における医療・ケアの決定プロセスに関するガイドライン」等の内容に沿った取組を行うことを求める。（※上記①の再掲）
　　ⅱ 要件における看取りに関する協議等の参加者として、生活相談員を明記する。
　　ⅲ 算定日数期間を超えて看取りに係るケアを行っている実態があることを踏まえ、現行の死亡日以前 30 日前からの算定に加えて、それ以前の一定期間の対応について、新たに評価する区分を設ける。
　イ サービス提供にあたり、本人の意思を尊重した医療・ケアの方針決定に対する支援に努めることを求めることとする。</t>
    <phoneticPr fontId="2"/>
  </si>
  <si>
    <t>介護老人保健施設における看取りへの対応の充実</t>
    <phoneticPr fontId="2"/>
  </si>
  <si>
    <t>・介護老人保健施設における中重度者や看取りへの対応の充実を図る観点から、以下の見直しを行う。
　ア ターミナルケア加算について、以下の見直しを行う。
　　ⅰ 看取り期における本人・家族との十分な話し合いや他の関係者との連携を一層充実させる観点から、要件において、「人生の最終段階における医療・ケアの決定プロセスに関するガイドライン」等の内容に沿った取組を行うことを求める。（※上記①の再掲）
　　ⅱ 要件における看取りに関する協議等の参加者として、支援相談員を明記する。
　　ⅲ 算定日数期間を超えて看取りに係るケアを行っている実態があることを踏まえ、現行の死亡日以前 30 日前からの算定に加えて、それ以前の一定期間の対応について、新たに評価する区分を設ける。
　イ サービス提供にあたり、本人の意思を尊重した医療・ケアの方針決定に対する支援に努めることを求めることとする。</t>
    <phoneticPr fontId="2"/>
  </si>
  <si>
    <t>介護医療院等における看取りへの対応の充実</t>
    <phoneticPr fontId="2"/>
  </si>
  <si>
    <t>・介護医療院及び介護療養型医療施設における看取り期における本人・家族との十分な話し合いや他の関係者との連携を一層充実させる観点から、以下の見直しを行う。
　ア 基本報酬の算定要件において、「人生の最終段階における医療・ケアの決定プロセスに関するガイドライン」等の内容に沿った取組を行うことを求める。（※上記①の再掲）
　イ サービス提供にあたり、本人の意思を尊重した医療・ケアの方針決定に対する支援に努めることを求めることとする。</t>
    <phoneticPr fontId="2"/>
  </si>
  <si>
    <t>⑤</t>
    <phoneticPr fontId="2"/>
  </si>
  <si>
    <t>介護付きホームにおける看取りへの対応の充実</t>
    <phoneticPr fontId="2"/>
  </si>
  <si>
    <t>介護付きホームにおける中重度者や看取りへの対応の充実を図る観点から、看取り介護加算</t>
    <phoneticPr fontId="2"/>
  </si>
  <si>
    <t xml:space="preserve">・介護付きホームにおける中重度者や看取りへの対応の充実を図る観点から、看取り介護加算について、以下の見直しを行う。
　ア 看取り期における本人・家族との十分な話し合いや他の関係者との連携を一層充実させる観点から、要件において、「人生の最終段階における医療・ケアの決定プロセスに関するガイドライン」等の内容に沿った取組を行うことを求める。（※上記①の再掲）
　イ 要件における看取りに関する協議等の参加者として、生活相談員を明記する。
　ウ 算定日数期間を超えて看取りに係るケアを行っている実態があることを踏まえ、現行の死亡日以前 30 日前からの算定に加えて、それ以前の一定期間の対応について、新たに評価する区分を設ける。
　エ 看取り期において夜勤又は宿直により看護職員を配置している場合に評価する新たな区分を設ける。
</t>
    <phoneticPr fontId="2"/>
  </si>
  <si>
    <t>⑥</t>
    <phoneticPr fontId="2"/>
  </si>
  <si>
    <t>認知症グループホームにおける中重度者や看取りへの対応の充実を図る観点から、看取り介護加算</t>
    <phoneticPr fontId="2"/>
  </si>
  <si>
    <t>・認知症グループホームにおける中重度者や看取りへの対応の充実を図る観点から、看取り介護加算について、以下の見直しを行う。
　ア 看取り期における本人・家族との十分な話し合いや他の関係者との連携を一層充実させる観点から、要件において、「人生の最終段階における医療・ケアの決定プロセスに関するガイドライン」等の内容に沿った取組を行うことを求める。（※上記①の再掲）
　イ 算定日数期間を超えて看取りに係るケアを行っている実態があることを踏まえ、現行の死亡日以前 30 日前からの算定に加えて、それ以前の一定期間の対応について、新たに評価する区分を設ける。</t>
    <phoneticPr fontId="2"/>
  </si>
  <si>
    <t>⑦</t>
    <phoneticPr fontId="2"/>
  </si>
  <si>
    <t>訪問介護における看取り期の対応の評価</t>
    <phoneticPr fontId="2"/>
  </si>
  <si>
    <t xml:space="preserve">・看取り期における対応の充実と適切な評価を図る観点から、看取り期には頻回の訪問介護が必要とされるとともに、柔軟な対応が求められることを踏まえ、看取り期の利用者に訪問介護を提供する場合に、訪問介護に係る２時間ルール（前回提供した訪問介護からおおむね２時間未満の間隔で訪問介護が行われた場合には、２回分の介護報酬を算定するのではなく、それぞれのサービス提供に係る所要時間を合算して報酬を算定すること）を弾力化し、２時間未満の間隔で訪問介護が行われた場合に、所要時間を合算せずにそれぞれの所定単位数の算定を可能とする。
</t>
    <phoneticPr fontId="2"/>
  </si>
  <si>
    <t>⑧</t>
    <phoneticPr fontId="2"/>
  </si>
  <si>
    <t>通所困難な利用者の入浴機会の確保</t>
    <phoneticPr fontId="2"/>
  </si>
  <si>
    <t>・看取り期等で多機能系サービスへの通いが困難となった状態不安定な利用者に入浴の機会を確保する観点から、多機能系サービスの提供にあたって、併算定ができない訪問入浴介護のサービスを、多機能系サービス事業者の負担の下で提供することが可能であることを明確化する。</t>
    <phoneticPr fontId="2"/>
  </si>
  <si>
    <t>（３）医療と介護の連携の推進</t>
    <phoneticPr fontId="2"/>
  </si>
  <si>
    <t>基本方針を踏まえた居宅療養管理指導の実施と多職種連携の推進</t>
    <phoneticPr fontId="2"/>
  </si>
  <si>
    <t>・居宅療養管理指導について、基本方針を踏まえ、利用者がその有する能力に応じ自立した日常生活を営むことができるよう、より適切なサービスを提供していく観点から、近年、「かかりつけ医等が患者の社会生活面の課題にも目を向け、地域社会における様々な支援へとつなげる取組」を進める動きがあることも踏まえ、以下の見直しを行う。
　ア 医師・歯科医師が居宅療養管理指導を行う際には、必要に応じて、居宅要介護者の社会生活面の課題にも目を向け、地域社会における様々な支援へとつながるよう留意し、また、関連する情報については、介護支援専門員等に提供するよう努めることを明示する。
　イ 薬剤師・歯科衛生士・管理栄養士が居宅療養管理指導を行う際には、必要に応じて、これらの支援につながる情報を把握し、また、関連する情報を医師・歯科医師に提供するよう努めることを明示する。
　ウ 多職種間での情報共有促進の観点から、薬剤師の居宅療養管理指導の算定要件とされている介護支援専門員等への情報提供について、明確化する。</t>
    <phoneticPr fontId="2"/>
  </si>
  <si>
    <t>・医師・歯科医師による居宅療養管理指導について、医師・歯科医師から介護支援専門員に適時に必要な情報が提供され、ケアマネジメントに活用されるようにする観点から、算定要件である介護支援専門員への情報提供について、以下の新たな様式によることとする。
　〇医師による情報提供について、主治医意見書の様式を踏まえた新たな様式。
　〇歯科医師による情報提供について、歯科疾患在宅療養管理料（医療）の様式を踏まえた新たな様式。
　〇これらの様式においては、居宅要介護者の社会生活面の課題にも目を向け、地域社会における様々な支援へとつながるよう、関連の記載欄を設けることとする。（※①ア関係）</t>
    <phoneticPr fontId="2"/>
  </si>
  <si>
    <t>外部の管理栄養士による居宅療養管理指導の評価</t>
    <phoneticPr fontId="2"/>
  </si>
  <si>
    <t xml:space="preserve">・管理栄養士による居宅療養管理指導について、居宅において栄養改善が必要な要介護高齢者が一定数いる中で、算定回数が極めて少ない現状を踏まえ、診療報酬の例も参考に、当該事業所以外（他の医療機関、介護保険施設、日本栄養士会若しくは都道府県栄養士会が設置し運営する「栄養ケア・ステーション」）の管理栄養士が実施する場合も算定可能とする。
</t>
    <phoneticPr fontId="2"/>
  </si>
  <si>
    <t>歯科衛生士等による居宅療養管理指導の充実</t>
    <phoneticPr fontId="2"/>
  </si>
  <si>
    <t>短期入所療養介護における医学的管理の評価の充実</t>
    <phoneticPr fontId="2"/>
  </si>
  <si>
    <t>・介護老人保健施設が提供する短期入所療養介護について、短期入所生活介護と利用目的や提供サービスが類似している状況があること等を踏まえ、基本報酬の評価を見直すとともに、医療ニーズのある利用者の受入の促進及び介護老人保健施設における在宅療養支援機能の推進の観点から、医師が診療計画に基づき必要な診療、検査等を行い、退所時にかかりつけ医に情報提供を行う総合的な医学的管理を評価する新たな加算を創設する。</t>
    <phoneticPr fontId="2"/>
  </si>
  <si>
    <t>認知症グループホームにおける医療ニーズへの対応強化</t>
    <phoneticPr fontId="2"/>
  </si>
  <si>
    <t>・認知症グループホームにおいて、医療ニーズのある入居者への対応を適切に評価し、医療ニーズのある者の積極的な受入れを促進する観点から、医療連携体制加算（Ⅱ）及び（Ⅲ）の医療的ケアが必要な者の受入実績要件（前12 月間において喀痰吸引又は経腸栄養が行われている者が１人以上）について、喀痰吸引・経腸栄養に加えて、医療ニーズへの対応状況や内容、負担を踏まえ、他の医療的ケアを追加する見直しを行う。</t>
    <phoneticPr fontId="2"/>
  </si>
  <si>
    <t>・介護老人保健施設の入所者の早期の在宅復帰を促進する観点から、退所前連携加算について、入所前後から入所者が退所後に利用を希望する居宅介護支援事業者と連携し、退所後の介護サービスの利用方針を定め、その上で、現行の加算の要件である退所前の連携の取組を行った場合を新たに評価する区分を設ける。その際、現行相当の加算区分については、新たな加算区分の取組を促進する観点から、評価の見直しを行う。</t>
    <phoneticPr fontId="2"/>
  </si>
  <si>
    <t>・所定疾患施設療養費について、介護老人保健施設の入所者により適切な医療を提供する観点から、介護老人保健施設における疾患の発症・治療状況を踏まえ、以下の見直しを行う。
　ア 算定要件において、検査の実施を明確化する。当該検査については、協力医療機関等と連携して行った検査を含むこととする。
　イ 所定疾患施設療養費（Ⅱ）の算定日数を、「連続する７日まで」から「連続する 10 日まで」に延長する
　ウ 対象疾患について、蜂窩織炎を追加する。
　エ 業務負担軽減の観点から、給付費明細書の摘要欄の記載を簡素化する。</t>
    <phoneticPr fontId="2"/>
  </si>
  <si>
    <t>⑨</t>
    <phoneticPr fontId="2"/>
  </si>
  <si>
    <t>かかりつけ医連携薬剤調整加算の見直し</t>
    <phoneticPr fontId="2"/>
  </si>
  <si>
    <t xml:space="preserve">・かかりつけ医連携薬剤調整加算について、介護老人保健施設において、かかりつけ医との連携を推進し、継続的な薬物治療を提供する観点から、以下の見直しを行う。
　ア 診療報酬の例を参考に、入所時及び退所時におけるかかりつけ医との連携を前提としつつ、当該連携に係る取組と、かかりつけ医と共同して減薬に至った場合を区分して評価する。また、CHASE へのデータ提出とフィードバックの活用による PDCA サイクルの推進・ケアの向上を図ることを新たに評価する（減薬に至った場合の評価についてはこれを要件とする）。（※３（２）①イ参照）
　イ 連携に係る取組については、入所に際し、薬剤の中止又は変更の可能性についてかかりつけ医に説明し理解を得るとともに、入所中に服薬している薬剤に変更があった場合には、退所時に、変更の経緯・理由や変更後の状態に関する情報をかかりつけ医に共有することを求めることとする。
　ウ 入所中に薬剤の変更が検討される場合に、より適切な薬物治療が提供されるよう、当該介護老人保健施設の医師又は薬剤師が、関連ガイドライン等を踏まえた高齢者の薬物療法に関する研修を受講していることを求めることとする。
</t>
    <phoneticPr fontId="2"/>
  </si>
  <si>
    <t>⑩</t>
    <phoneticPr fontId="2"/>
  </si>
  <si>
    <t>有床診療所から介護医療院への移行促進</t>
    <phoneticPr fontId="2"/>
  </si>
  <si>
    <t>⑪</t>
    <phoneticPr fontId="2"/>
  </si>
  <si>
    <t>長期療養・生活施設の機能の強化</t>
    <phoneticPr fontId="2"/>
  </si>
  <si>
    <t>・介護医療院について、医療の必要な要介護者の長期療養施設としての機能及び生活施設としての機能をより充実させる観点から、療養病床における長期入院患者を受け入れ、生活施設としての取組を説明し、適切なサービス提供を行うことを評価する新たな加算を創設する。具体的な算定要件は以下のとおりとし、入所した日から一定期間に限り算定可能とする。
・ 入所者が療養病床に長期間入院していた患者であること。
・ 入所にあたり、入所者及び家族等に生活施設としての取組について説明を行うこと。
・ 入所者及び家族等と地域住民等との交流が可能となるよう、地域の行事や活動等に積極的に関与していること。</t>
    <phoneticPr fontId="2"/>
  </si>
  <si>
    <t>⑫</t>
    <phoneticPr fontId="2"/>
  </si>
  <si>
    <t>⑬</t>
    <phoneticPr fontId="2"/>
  </si>
  <si>
    <t xml:space="preserve">介護療養型医療施設の円滑な移行
</t>
    <phoneticPr fontId="2"/>
  </si>
  <si>
    <t>・介護療養型医療施設について、令和５年度末の廃止期限までの円滑な移行等に向けて、より早期の意思決定を促す観点から、事業者に、一定期間ごとに移行等に係る検討の状況について指定権者に報告を求め、期限までに報告されない場合には、次の期限までの間、基本報酬を減算する。※減算</t>
    <phoneticPr fontId="2"/>
  </si>
  <si>
    <t>（４）在宅サービスの機能と連携の強化</t>
    <phoneticPr fontId="2"/>
  </si>
  <si>
    <t>訪問介護における通院等乗降介助の見直し</t>
    <phoneticPr fontId="2"/>
  </si>
  <si>
    <t>・通院等乗降介助について、利用者の身体的・経済的負担の軽減や利便性の向上の観点から、目的地が複数ある場合であっても、居宅が始点又は終点となる場合には、その間の病院等から病院等への移送や、通所系サービス・短期入所系サービスの事業所から病院等への移送といった目的地間の移送に係る乗降介助に関しても、同一の事業所が行うことを条件に、算定可能とする。この場合、通所系サービスについては利用者宅と事業所との間の送迎を行わない場合の減算を適用し、短期入所系サービスについては、利用者に対して送迎を行う場合の加算を算定できないこととする。</t>
    <phoneticPr fontId="2"/>
  </si>
  <si>
    <t>退院当日の訪問看護</t>
    <phoneticPr fontId="2"/>
  </si>
  <si>
    <t>・利用者のニーズに対応し在宅での療養環境を早期に整える観点から、退院・退所当日の訪問看護について、現行の特別管理加算の対象に該当する者に加えて、診療報酬上の取扱いと同様に、主治の医師が必要と認める場合は算定を可能とする。</t>
    <phoneticPr fontId="2"/>
  </si>
  <si>
    <t xml:space="preserve">看護体制強化加算の見直し
</t>
    <phoneticPr fontId="2"/>
  </si>
  <si>
    <t>緊急時の宿泊ニーズへの対応の充実</t>
    <phoneticPr fontId="2"/>
  </si>
  <si>
    <t>・在宅高齢者の緊急時の宿泊ニーズに対応できる環境づくりを一層推進する観点から、以下の見直しを行う。
　ア 認知症対応型共同生活介護において、利用者の状況や家族等の事情により介護支援専門員が緊急に利用が必要と認めた場合等を要件とする定員を超えての短期利用の受入れ（緊急時短期利用）について、認知症グループホームが地域における認知症ケアの拠点として在宅高齢者の緊急時の宿泊ニーズを受け止めることができるようにする観点から、以下の要件の見直しを行う。
　　ⅰ 「１事業所１名まで」とされている受入人数の要件について、利用者へのサービスがユニット単位で実施されていることを踏まえ、「１ユニット１名まで」とする。
　　ⅱ 「７日以内」とされている受入日数の要件について、「７日以内を原則として、利用者家族の疾病等やむを得ない事情がある場合には 14 日以内」とする。
　　ⅲ 「個室」とされている利用可能な部屋の要件について、「おおむね 7.43㎡／人でプライバシーの確保に配慮した個室的なしつらえ」が確保される場合には、個室以外も認めることとする。
　イ 短期入所療養介護の緊急短期入所受入加算について、短期入所生活介護における同加算と同様に、「７日以内」とされている受入日数の要件について、「７日以内を原則として、利用者家族の疾病等やむを得ない事情がある場合には 14 日以内」とする。
　ウ 小規模多機能型居宅介護及び看護小規模多機能型居宅介護において、事業所の登録定員に空きがあること等を要件とする登録者以外の短期利用（短期利用居宅介護費）について、登録者のサービス提供に支障がないことを前提に、宿泊室に空きがある場合には算定可能とする。</t>
    <phoneticPr fontId="2"/>
  </si>
  <si>
    <t>通所介護における地域等との連携の強化</t>
    <phoneticPr fontId="2"/>
  </si>
  <si>
    <t>・通所介護について、利用者の地域における社会参加活動や地域住民との交流を促進する観点から、地域密着型通所介護等と同様に、その事業の運営に当たって、地域住民やボランティア団体等との連携及び協力を行う等の地域との交流に努めなければならないこととする。</t>
    <phoneticPr fontId="2"/>
  </si>
  <si>
    <t>退院・退所時のカンファレンスにおける福祉用具専門相談員等の参画促進</t>
    <phoneticPr fontId="2"/>
  </si>
  <si>
    <t xml:space="preserve">（５）介護保険施設や高齢者住まいにおける対応の強化
</t>
    <phoneticPr fontId="2"/>
  </si>
  <si>
    <t>・施設系サービス及び短期入所系サービスにおける個室ユニット型施設について、ケアの質を維持しつつ、人材確保や職員定着を目指し、ユニットケアを推進する観点から、以下の見直しを行う。
　ア １ユニットの定員を、夜間及び深夜を含めた介護・看護職員の配置の実態を勘案して職員を配置するよう努めることを求めつつ、現行の「おおむね 10 人以下」から「原則としておおむね 10 人以下とし、15 人を超えないもの」とする。
　イ ユニットリーダーについて、原則常勤を維持しつつ、仕事と育児や介護との両立が可能となる環境整備を進め、離職防止・定着促進を図る観点から、人員配置基準や報酬算定について、両立支援への配慮に係る見直しを行う（Ⅱ４（１）⑥参照）。
　ウ ユニット型個室的多床室について、感染症やプライバシーに配慮し、個室化を進める観点から、新たに設置することを禁止する。
※（１）①②③④、（２）①②③④⑤⑥、（３）⑥⑦⑧⑨⑩⑪⑫⑬の事項も参照</t>
    <phoneticPr fontId="2"/>
  </si>
  <si>
    <t>（６）ケアマネジメントの質の向上と公正中立性の確保</t>
    <phoneticPr fontId="2"/>
  </si>
  <si>
    <t>質の高いケアマネジメントの推進（特定事業所加算の見直し等）</t>
    <phoneticPr fontId="2"/>
  </si>
  <si>
    <t xml:space="preserve">逓減制における見直し
</t>
    <phoneticPr fontId="2"/>
  </si>
  <si>
    <t>医療機関との情報連携の強化</t>
    <phoneticPr fontId="2"/>
  </si>
  <si>
    <t>看取り期におけるサービス利用前の相談・調整等に係る評価</t>
    <phoneticPr fontId="2"/>
  </si>
  <si>
    <t>・居宅介護支援について、看取り期における適切な居宅介護支援の提供や医療と介護の連携を推進する観点から、居宅サービス等の利用に向けて介護支援専門員が利用者の退院時等にケアマネジメント業務を行ったものの利用者の死亡によりサービス利用に至らなかった場合に、モニタリングやサービス担当者会議における検討等必要なケアマネジメント業務や給付管理のための準備が行われ、介護保険サービスが提供されたものと同等に取り扱うことが適当と認められるケースについて、居宅介護支援の基本報酬の算定を可能とする見直しを行う。</t>
    <phoneticPr fontId="2"/>
  </si>
  <si>
    <t xml:space="preserve">介護予防支援の充実
</t>
    <phoneticPr fontId="2"/>
  </si>
  <si>
    <t>（７）地域の特性に応じたサービスの確保</t>
    <phoneticPr fontId="2"/>
  </si>
  <si>
    <t>・離島や中山間地域等の要介護者に対する介護サービスの提供を促進する観点から、以下の見直しを行う。他のサービスと同様、これらの加算については、区分支給限度基準額の算定に含めないこととする。
　ア 夜間対応型訪問介護について、移動のコストを適切に評価する観点からも、他の訪問系サービスと同様に、特別地域加算、中山間地域等における小規模事業所加算、中山間地域等に居住する者へのサービス提供加算の対象とする。
　イ 認知症対応型通所介護について、他の通所系サービスと同様に、中山間地域等に居住する者へのサービス提供加算の対象とする。
　ウ 小規模多機能型居宅介護及び看護小規模多機能型居宅介護について、「訪問」も提供することを踏まえ、移動のコストを適切に評価する観点からも、訪問系サービスと同様に、特別地域加算、中山間地域等における小規模事業所加算の対象とする。</t>
    <phoneticPr fontId="2"/>
  </si>
  <si>
    <t>地域の特性に応じた認知症グループホームの確保</t>
    <phoneticPr fontId="2"/>
  </si>
  <si>
    <t>過疎地域等におけるサービス提供の確保</t>
    <phoneticPr fontId="2"/>
  </si>
  <si>
    <t>地域の特性に応じた小規模多機能型居宅介護の確保</t>
    <phoneticPr fontId="2"/>
  </si>
  <si>
    <t xml:space="preserve">特例居宅介護サービス費による地域の実情に応じたサービス提供の確保
</t>
    <phoneticPr fontId="2"/>
  </si>
  <si>
    <t>参酌すべき基準</t>
    <phoneticPr fontId="2"/>
  </si>
  <si>
    <t>・中山間地域等において、地域の実情に応じた柔軟なサービス提供をより可能とする観点から、令和２年の地方分権改革に関する提案募集における提案（訪問看護ステーションごとに置くべき看護師等の員数を「従うべき基準」から「参酌すべき基準」とする）も踏まえ、特例居宅介護サービス費等の対象地域と特別地域加算の対象地域について、自治体からの申請を踏まえて、それぞれについて分けて指定を行う等の対応を行う。</t>
    <phoneticPr fontId="2"/>
  </si>
  <si>
    <t xml:space="preserve">３．自立支援・重度化防止の取組の推進
</t>
    <phoneticPr fontId="2"/>
  </si>
  <si>
    <t xml:space="preserve">（１）リハビリテーション・機能訓練、口腔、栄養の取組の連携・強化＜連携強化＞
</t>
    <phoneticPr fontId="2"/>
  </si>
  <si>
    <t xml:space="preserve">・リハビリテーション・機能訓練、口腔、栄養の取組を一体的に運用し、自立支援・重度化防止を効果的に進める観点から、以下の見直しを行う。
　ア リハビリテーション・機能訓練、口腔、栄養に関する加算等の算定要件とされている計画作成や会議について、リハビリテーション専門職、管理栄養士、歯科衛生士が必要に応じて参加することを明確化する。
　イ リハビリテーション・機能訓練、口腔、栄養に関する各種計画書（リハビリテーション計画書、栄養ケア計画書、口腔機能向上サービスの管理指導計画・実施記録）について、重複する記載項目を整理するとともに、それぞれの実施計画を一体的に記入できる様式を設ける。
</t>
    <phoneticPr fontId="2"/>
  </si>
  <si>
    <t>・自立支援・重度化防止に向けた更なる質の高い取組を促す観点から、リハビリテーションマネジメント加算について、以下の見直しを行う。
　ア 報酬体系の簡素化と事務負担軽減の観点から、算定率の高いリハビリテーションマネジメント加算（Ⅰ）及び介護予防訪問・通所リハビリテーションのリハビリテーションマネジメント加算は廃止し、同加算の算定要件は基本報酬の算定要件とし、基本報酬で評価を行う。
　イ 訪問リハビリテーションにおける同加算と通所リハビリテーションの同加算の評価の整合性を図る観点から、リハビリテーションマネジメント加算（Ⅱ）及び（Ⅲ）の評価の見直しを行う。
　ウ 令和３年度からの CHASE・VISIT の一体的な運用に伴い、リハビリテーションマネジメント加算（Ⅳ）を廃止するとともに、定期的なリハビリテーション会議によるリハビリテーション計画の見直しが要件とされているリハビリテーションマネジメント加算（Ⅱ）及び（Ⅲ）それぞれにおいて、事業所が ＣHASE・VISIT へデータを提出しフィードバックを受けPDCA サイクルを推進することを評価する。（※２（１）イ参照）
　エ CHASE・VISIT への利用者情報の入力負担の軽減及びよりフィードバックに適するデータを優先的に収集する観点から、リハビリテーション実施計画書の項目について、CHASE・VISIT にデータ提供する場合の必須項目と任意項目を定める。
　オ リハビリテーションマネジメント加算の算定要件の一つである「定期的な会議の開催」について、利用者の了解を得た上で、テレビ会議等の対面を伴わない方法により開催することを可能とする。（※４（２）④参照）</t>
    <phoneticPr fontId="2"/>
  </si>
  <si>
    <t>リハビリテーションマネジメント等の見直し</t>
    <phoneticPr fontId="2"/>
  </si>
  <si>
    <t>社会参加支援加算の見直し</t>
    <phoneticPr fontId="2"/>
  </si>
  <si>
    <t>生活行為向上リハビリテーション実施加算の見直し</t>
    <phoneticPr fontId="2"/>
  </si>
  <si>
    <t>・生活行為向上リハビリテーション実施加算について、廃用症候群や急性増悪等によって生活機能が低下した利用者に対する、適時適切なリハビリテーションの提供を一層促進する観点から、事業所の加算を取得しない理由等も踏まえ、以下の見直しを行う。
　ア 加算算定後に継続利用する場合の減算を廃止する。
　イ 生活行為向上リハビリテーションの実施開始から３月以内と３月以上６月以内で階段状になっている単位数を単一（現行の３月以内より低く設定）にする。
　ウ 活動と参加の取組を促進する観点から、同加算の利用者の要件や取組の内容について明確化する。</t>
    <phoneticPr fontId="2"/>
  </si>
  <si>
    <t>リハビリテーション計画書と個別機能訓練計画書の書式の見直し</t>
    <phoneticPr fontId="2"/>
  </si>
  <si>
    <t xml:space="preserve">・生活機能向上連携加算について、算定率が低い状況を踏まえ、その目的である外部のリハビリテーション専門職等との連携による自立支援・重度化防止に資する介護の推進を図る観点から、以下の見直し及び対応を行う。
　ア 通所系サービス、短期入所系サービス、居住系サービス、施設サービスにおける生活機能向上連携加算について、訪問介護等における同加算と同様に、ICT の活用等により、外部のリハビリテーション専門職等が当該サービス事業所を訪問せずに、利用者の状態を適切に把握し助言した場合について評価する区分を新たに設ける。
　イ 訪問系サービス、多機能系サービスにおける生活機能向上連携加算（Ⅱ）について、サービス提供責任者とリハビリテーション専門職等がそれぞれ利用者の自宅を訪問した上で、共同してカンファレンスを行う要件に関して、要介護者の生活機能を維持・向上させるためには多職種によるカンファレンスが効果的であることや、業務効率化の観点から、同カンファレンスについては利用者・家族も参加するサービス担当者会議の前後に時間を明確に区分した上で実施するサービス提供責任者及びリハビリテーション専門職等によるカンファレンスでも差し支えないことを明確化する。
　ウ 外部のリハビリテーション専門職等の連携先を見つけやすくするため、生活機能向上連携加算の算定要件上連携先となり得る訪問・通所リハビリテーション事業所が任意で情報を公表するなどの取組を進める。
</t>
    <phoneticPr fontId="2"/>
  </si>
  <si>
    <t xml:space="preserve">・通所介護における個別機能訓練加算について、より利用者の自立支援等に資する個別機能訓練の提供を促進する観点から、加算の取得状況や加算を取得した事業所の機能訓練の実施状況等を踏まえ、以下の見直しを行う。
　ア 加算（Ⅰ）（身体機能向上を目的とする機能訓練を評価）及び加算（Ⅱ）（生活機能向上を目的とする機能訓練を評価）を統合する。
　イ 人員配置について、小規模事業所でも必要な人員の確保を可能とする観点から、機能訓練指導員の専従１名以上（配置時間帯の定めなし）の配置を求める（現行の加算（Ⅱ）の要件）。
　ウ 機能訓練項目について、利用者の心身の状況に応じて、身体機能・生活機能向上を目的とする機能訓練項目を柔軟に設定することを可能とする。
　エ 訓練対象者及び実施者について、５人程度以下の小集団又は個別に、機能訓練指導員が直接実施することとする（現行の加算（Ⅱ）の要件）。
　オ 人員欠如減算又は定員超過減算を算定している場合は、算定できないこととする。
　カ 上記を基本としつつ、これまで加算（Ⅰ）及び加算（Ⅱ）を併算定している事業所があることを踏まえ、機能訓練指導員について、イで求める機能訓練指導員に加えて専従１名以上をサービス提供時間帯を通じて配置した場合を評価する上位の加算区分を設ける。
　キ CHASE へのデータ提出とフィードバックの活用による更なる PDCA サイクルの推進・ケアの向上を図ることを評価する新たな区分を設ける。（※３（２）①イ参照）
</t>
    <phoneticPr fontId="2"/>
  </si>
  <si>
    <t>通所介護等の入浴介助加算の見直し</t>
    <phoneticPr fontId="2"/>
  </si>
  <si>
    <t xml:space="preserve">通所リハビリテーションの入浴介助加算の見直し
</t>
    <phoneticPr fontId="2"/>
  </si>
  <si>
    <t>・通所リハビリテーションにおける入浴介助加算について、利用者の自宅での入浴の自立を図る観点から、以下の見直しを行う。
　ア 利用者が自宅において、自身又は家族等の介助によって入浴を行うことができるよう、利用者の身体状況や医師・理学療法士・作業療法士・介護支援専門員等が訪問により把握した利用者宅の浴室の環境を踏まえた個別の入浴計画を医師との連携の下に作成し、同計画に基づき事業所において個別の入浴介助を行うことを評価する新たな区分を設ける。
　イ 現行相当の加算区分については、現行の入浴介助加算は多くの事業所で算定されていることを踏まえ、また、新たな加算区分の取組を促進する観点から、評価の見直しを行う。</t>
    <phoneticPr fontId="2"/>
  </si>
  <si>
    <t>介護付きホームにおける個別機能訓練加算の見直し</t>
    <phoneticPr fontId="2"/>
  </si>
  <si>
    <t>特別養護老人ホームにおける個別機能訓練加算の見直し</t>
    <phoneticPr fontId="2"/>
  </si>
  <si>
    <t>⑭</t>
    <phoneticPr fontId="2"/>
  </si>
  <si>
    <t>⑮</t>
    <phoneticPr fontId="2"/>
  </si>
  <si>
    <t>施設系サービスにおける栄養ケア・マネジメントの充実</t>
    <phoneticPr fontId="2"/>
  </si>
  <si>
    <t xml:space="preserve">・介護保険施設における栄養ケア・マネジメントの取組を一層強化する観点から、以下の見直しを行う。
　ア 施設系サービスにおける栄養マネジメント加算を廃止し、栄養ケア・マネジメントを基本サービスとして行うこととする。このため、現行の栄養士に加えて、管理栄養士の配置を位置付ける（栄養士又は管理栄養士の配置を求める）とともに、入所者ごとの状態に応じた栄養管理を計画的に行うことを求める。栄養ケア・マネジメントが実施されていない場合は、基本報酬を減算する。その際、３年の経過措置期間を設けることとする。
　イ 低栄養リスクが高い者のみを対象とする低栄養リスク改善加算について、入所者全員への丁寧な栄養ケアの実施や栄養ケアに係る体制の充実を評価する加算に見直す。その際、CHASE へのデータ提出とフィードバックの活用による更なる PDCA サイクルの推進・ケアの向上を図ることを要件の一つとする（※３（２）①イ参照）。また、管理栄養士の配置について、栄養ケア・マネジメントの質を確保しつつ、管理栄養士が柔軟な働き方ができるようにする観点から、常勤換算方式による確保を求めることとする。さらに、褥瘡管理に関する取組を進める観点から、同加算と褥瘡マネジメント加算との併算定を可能とする。
　ウ 経口維持加算について、継続的な経口維持に関する取組を進める観点から、原則６月とする算定期間の要件を廃止する。
</t>
    <phoneticPr fontId="2"/>
  </si>
  <si>
    <t>⑯</t>
    <phoneticPr fontId="2"/>
  </si>
  <si>
    <t>多職種連携における管理栄養士の関与の強化</t>
    <phoneticPr fontId="2"/>
  </si>
  <si>
    <t>・介護保険施設において多職種連携で行う取組について、管理栄養士の役割や関与を強化する観点から、以下の見直しを行う。
　ア 看取り期における栄養ケアの充実を図る観点から、介護保険施設における看取りへの対応に係る加算（看取り介護加算、ターミナルケア加算）又は基本報酬の算定要件において、関与する専門職として管理栄養士を明記する。
　イ 褥瘡の発生や改善は栄養と大きく関わることを踏まえ、褥瘡マネジメント加算、褥瘡対策指導管理の算定要件において、関与する専門職として管理栄養士を明記する。</t>
    <phoneticPr fontId="2"/>
  </si>
  <si>
    <t>⑰</t>
    <phoneticPr fontId="2"/>
  </si>
  <si>
    <t>通所系サービス等における口腔機能向上の取組の充実</t>
    <phoneticPr fontId="2"/>
  </si>
  <si>
    <t>⑱</t>
    <phoneticPr fontId="2"/>
  </si>
  <si>
    <t>通所系サービス等における栄養ケア・マネジメントの充実</t>
    <phoneticPr fontId="2"/>
  </si>
  <si>
    <t>・通所系サービス等について、栄養改善が必要な者を的確に把握し、適切なサービスにつなげていく観点から、以下の見直しを行う。
　ア 管理栄養士と介護職員等の連携による栄養アセスメントの取組を評価する新たな加算を創設する。その際、CHASE へのデータ提出とフィードバックの活用による更なる PDCA サイクルの推進・ケアの向上を図ることを要件の一つとする。（※３（２）①イ参照）
　イ 栄養改善加算について、栄養改善が必要な者に適切な栄養管理を行う観点から、事業所の管理栄養士が必要に応じて居宅を訪問しての栄養改善サービスの取組を行うことを求めるとともに、評価の充実を図る。
　ウ ア及びイにおける管理栄養士については、外部（他の介護事業所、医療機関、介護保険施設又は栄養ケア・ステーション）との連携による配置を可能とする。
　エ ア及びイの加算については、通所系サービスに加えて、看護小規模多機能型居宅介護を対象とする。</t>
    <phoneticPr fontId="2"/>
  </si>
  <si>
    <t>⑲</t>
    <phoneticPr fontId="2"/>
  </si>
  <si>
    <t>認知症グループホームにおける栄養改善の推進</t>
    <phoneticPr fontId="2"/>
  </si>
  <si>
    <t xml:space="preserve">・介護サービスの質の評価と科学的介護の取組を推進し、介護サービスの質の向上を図る観点から、以下の見直しを行う。
　ア 施設系サービス、通所系サービス、居住系サービス、多機能系サービスについて、CHASE の収集項目の各領域（総論（ADL）、栄養、口腔・嚥下、認知症）について、事業所の全ての利用者に係るデータを横断的に CHASEに提出してフィードバックを受け、それに基づき事業所の特性やケアの在り方等を検証して、利用者のケアプランや計画に反映させる、事業所単位での PDCA サイクルの推進・ケアの質の向上の取組を評価する新たな加算を創設する。その際、提出・活用するデータについては、サービスごとの特性や事業所の入力負担等を勘案した項目とする。加えて、詳細な既往歴や服薬情報、家族の情報等より精度の高いフィードバックを受けることができる項目を提出・活用した場合には、更なる評価を行う区分を設ける。
　イ 施設系サービス、通所系サービス、居住系サービス、多機能系サービスについて、CHASE の収集項目の各領域に関連する加算等において、利用者ごとの計画書の作成とそれに基づくケアの実施・評価・改善等を通じたPDCA サイクルの取組に加えて、 CHASE・VISIT へのデータ提出とフィードバックの活用により更なる PDCA サイクルの推進・ケアの質の向上を図ることを評価・推進する。
　ウ 介護関連データの収集・活用及び PDCA サイクルによる科学的介護を推進していく観点から、全てのサービス（居宅介護支援を除く）について、CHASE・VISIT を活用した計画の作成や事業所単位での PDCA サイクルの推進、ケアの質の向上の取組を推奨する。居宅介護支援については、各利用者のデータ及びフィードバック情報のケアマネジメントへの活用を推奨する。
　エ CHASE・VISIT を一体的に運用する観点から、VISIT 情報についても上記の枠組みに位置付けて収集・活用する。
</t>
    <phoneticPr fontId="2"/>
  </si>
  <si>
    <t>リハビリテーションマネジメント加算の見直し</t>
    <phoneticPr fontId="2"/>
  </si>
  <si>
    <t>（※（１）②再掲）</t>
    <phoneticPr fontId="2"/>
  </si>
  <si>
    <t>（※（１）③再掲）</t>
    <phoneticPr fontId="2"/>
  </si>
  <si>
    <t>ADL 維持等加算の見直し</t>
    <phoneticPr fontId="2"/>
  </si>
  <si>
    <t>・ADL 維持等加算について、自立支援・重度化防止に向けた取組を一層推進する観点から、以下の見直しを行う。
　ア クリームスキミングを防止する観点や、現状の同加算の取得状況や課題を踏まえ、算定要件について、以下の見直しを行う。
　　・ 初月と６月目の ADL 値の報告について、評価可能な者は原則全員報告を求める。
　　・ リハビリテーションサービスを併用している者について、同加算取得事業者がリハビリテーションサービス事業者と連携して機能訓練を実施している場合に限り、同加算に係る計算式の対象とする。
　　・ 利用者の総数や要介護度、要介護等認定月に係る要件を緩和する。
　　・ ADL 利得が上位 85％の者について、各々の ADL 利得を合計したものが０以上とする要件について、初月の ADL 値に応じて調整式で得られた利用者の調整済 ADL 利得が一定の値以上とする。
　　・ CHASE へのデータ提出とフィードバックの活用による PDCA サイクルの推進・ケアの向上を図ることを求める。（※３（２）①イ参照）
　イ より自立支援等に効果的な取組を行い、利用者の ADL を良好に維持・改善する事業者を高く評価する新たな区分を設ける。
　ウ 通所介護に加えて、機能訓練等に従事する者を十分に配置し、ADL の維持等を目的とする認知症対応型通所介護、特定施設入居者生活介護、地域密着型特定施設入居者生活介護、介護老人福祉施設、地域密着型介護老人福祉施設入所者生活介護を同加算の対象とする。</t>
    <phoneticPr fontId="2"/>
  </si>
  <si>
    <t>介護老人保健施設における在宅復帰・在宅療養支援機能の評価の充実</t>
    <phoneticPr fontId="2"/>
  </si>
  <si>
    <t>（３）寝たきり防止等、重度化防止の取組の推進</t>
    <phoneticPr fontId="2"/>
  </si>
  <si>
    <t>寝たきり予防・重度化防止のためのマネジメントの推進</t>
    <phoneticPr fontId="2"/>
  </si>
  <si>
    <t>・介護保険施設において、利用者の尊厳の保持、自立支援・重度化防止の推進、廃用や寝たきりの防止等の観点から、医師の関与の下、リハビリテーション・機能訓練、介護等を行う取組を推進することとする。
　このため、定期的に全ての利用者に対する医学的評価と、それに基づくリハビリテーションや日々の過ごし方等についてのアセスメントを実施するとともに、介護支援専門員やその他の介護職員が、日々の生活全般において適切なケアを実施するための計画を策定し、それに基づいて日々のケア等を行う取組を評価する新たな加算を創設する。その際、CHASE へのデータ提出とフィードバックの活用による PDCA サイクルの推進・ケアの向上を図ることを求める。（※３（２）①イ参照）</t>
    <phoneticPr fontId="2"/>
  </si>
  <si>
    <t>褥瘡マネジメント加算等の見直し</t>
    <phoneticPr fontId="2"/>
  </si>
  <si>
    <t xml:space="preserve">排せつ支援加算の見直し
</t>
    <phoneticPr fontId="2"/>
  </si>
  <si>
    <t>・排せつ支援加算（介護療養型医療施設を除く）について、介護の質の向上に係る取組を一層推進する観点から、以下の見直しを行う。
　ア 排せつ状態の改善が期待できる入所者を漏れなく支援していく観点から、全ての入所者に対して定期的な評価（スクリーニング）の実施を求め、事業所全体の取組として評価する。
　イ 継続的な取組を促進する観点から、現行、６か月間に限って算定可能とされているところを、６か月以降も継続して算定可能とする。
　ウ 入所者全員に対する排せつ支援の取組（プロセス）への評価に加え、排せつ状態の改善（アウトカム）について評価を行う新たな区分を設ける。その際、定義や指標について、統一的に評価することが可能なものを用いる。
　エ CHASE へのデータ提出とフィードバックの活用による PDCA サイクルの推進・ケアの向上を図ることを求める。（※３（２）①イ参照）
　オ 看護小規模多機能型居宅介護を同加算の対象とする。</t>
    <phoneticPr fontId="2"/>
  </si>
  <si>
    <t>４．介護人材の確保・介護現場の革新</t>
    <phoneticPr fontId="2"/>
  </si>
  <si>
    <t>（１）介護職員の処遇改善や職場環境の改善に向けた取組の推進</t>
    <phoneticPr fontId="2"/>
  </si>
  <si>
    <t xml:space="preserve">①処遇改善加算の職場環境等要件の見直し
</t>
    <phoneticPr fontId="2"/>
  </si>
  <si>
    <t>・介護職員処遇改善加算及び介護職員等特定処遇改善加算の算定要件の一つである職場環境等要件について、介護事業者による職場環境改善の取組をより実効性が高いものとする観点から、以下の見直しを行う。
　ア 職場環境等要件に定める取組について、職員の離職防止・定着促進を図る観点から、以下の取組がより促進されるように見直しを行う。
　　・ 職員の新規採用や定着促進に資する取組
　　・ 職員のキャリアアップに資する取組
　　・ 両立支援・多様な働き方の推進に資する取組
　　・ 腰痛を含む業務に関する心身の不調に対応する取組
　　・ 生産性の向上につながる取組
　　・ 仕事へのやりがい・働きがいの醸成や職場のコミュニケーションの円滑化等、職員の勤務継続に資する取組
　イ 職場環境等要件に基づく取組の実施について、過去ではなく、当該年度における取組の実施を求める。</t>
    <phoneticPr fontId="2"/>
  </si>
  <si>
    <t xml:space="preserve">介護職員等特定処遇改善加算の見直し
</t>
    <phoneticPr fontId="2"/>
  </si>
  <si>
    <t xml:space="preserve">・介護職員等特定処遇改善加算について、リーダー級の介護職員について他産業と遜色ない賃金水準の実現を図りながら、介護職員の更なる処遇改善を行うとの趣旨は維持した上で、小規模事業者を含め事業者がより活用しやすい仕組みとする観点から、以下の見直しを行う。
　・ 平均の賃金改善額の配分ルールについて、「その他の職種」は「その他の介護職員」の「２分の１を上回らないこと」とするルールは維持した上で、「経験・技能のある介護職員」は「その他の介護職員」の「2 倍以上とすること」とするルールについて、「より高くすること」とする。
</t>
    <phoneticPr fontId="2"/>
  </si>
  <si>
    <t xml:space="preserve">サービス提供体制強化加算の見直し
</t>
    <phoneticPr fontId="2"/>
  </si>
  <si>
    <t>特定事業所加算の見直し</t>
    <phoneticPr fontId="2"/>
  </si>
  <si>
    <r>
      <t>・訪問介護の特定事業所加算について、事業所を適切に評価する観点から、訪問介護以外のサービスにおける類似の加算であるサービス提供体制強化加算の見直しも踏まえて、以下の見直しを行う。
　</t>
    </r>
    <r>
      <rPr>
        <sz val="10"/>
        <rFont val="ＭＳ Ｐゴシック"/>
        <family val="3"/>
        <charset val="128"/>
        <scheme val="minor"/>
      </rPr>
      <t xml:space="preserve"> ・</t>
    </r>
    <r>
      <rPr>
        <sz val="10"/>
        <color theme="1"/>
        <rFont val="ＭＳ Ｐゴシック"/>
        <family val="3"/>
        <charset val="128"/>
        <scheme val="minor"/>
      </rPr>
      <t>勤続年数が一定期間以上の職員の割合を要件とする新たな区分を設ける。</t>
    </r>
    <phoneticPr fontId="2"/>
  </si>
  <si>
    <t>介護付きホームの入居継続支援加算の見直し</t>
    <phoneticPr fontId="2"/>
  </si>
  <si>
    <t>・介護付きホームについて、入居者の実態に合った適切な評価を行う観点から、入居継続支援加算について、「たんの吸引等を必要とする者の割合が利用者の 15％以上」の場合の評価に加えて、「５％以上 15％未満」の場合に評価する新たな区分を設ける。</t>
    <phoneticPr fontId="2"/>
  </si>
  <si>
    <t>人員配置基準における両立支援への配慮</t>
    <phoneticPr fontId="2"/>
  </si>
  <si>
    <t>・介護現場において、仕事と育児や介護との両立が可能となる環境整備を進め、職員の離職防止・定着促進を図る観点から、各サービスの人員配置基準や報酬算定について、以下の見直しを行う。
　ア 「常勤」の計算に当たり、職員が育児・介護休業法による育児の短時間勤務制度を利用する場合に加えて、介護の短時間勤務制度等を利用する場合にも、週 30 時間以上の勤務で「常勤」として扱うことを認める。
　イ 「常勤換算方法」の計算に当たり、職員が育児・介護休業法による短時間勤務制度等を利用する場合、週 30 時間以上の勤務で常勤換算での計算上も１（常勤）と扱うことを認める。
　ウ 人員配置基準や報酬算定において「常勤」での配置が求められる職員が、産前産後休業や育児・介護休業等を取得した場合に、同等の資質を有する複数の非常勤職員を常勤換算することで、人員配置基準を満たすことを認める。
　エ ウの場合において、常勤職員の割合を要件とするサービス提供体制強化加算等の加算について、産前産後休業や育児・介護休業等を取得した当該職員についても常勤職員の割合に含めることを認める。</t>
    <phoneticPr fontId="2"/>
  </si>
  <si>
    <t>ハラスメント対策の強化</t>
    <phoneticPr fontId="2"/>
  </si>
  <si>
    <t>・介護サービス事業者の適切なハラスメント対策を強化する観点から、全ての介護サービス事業者に、男女雇用機会均等法等におけるハラスメント対策に関する事業者の責務を踏まえつつ、ハラスメント対策を求めることとする。</t>
    <phoneticPr fontId="2"/>
  </si>
  <si>
    <t>（２）テクノロジーの活用や人員基準・運営基準の緩和を通じた業務効率化・業務負担軽減の推進</t>
    <phoneticPr fontId="2"/>
  </si>
  <si>
    <t>①見守り機器等を導入した場合の夜勤職員配置加算等の見直し</t>
    <phoneticPr fontId="2"/>
  </si>
  <si>
    <t xml:space="preserve">見守り機器を導入した場合の夜間における人員配置基準の緩和
</t>
    <phoneticPr fontId="2"/>
  </si>
  <si>
    <t>テクノロジーの活用によるサービスの質の向上や業務効率化の推進</t>
    <phoneticPr fontId="2"/>
  </si>
  <si>
    <t>会議や多職種連携における ICT の活用</t>
    <phoneticPr fontId="2"/>
  </si>
  <si>
    <t>・運営基準や加算の要件等において実施が求められる各種会議等（利用者の居宅を訪問しての実施が求められるものを除く）について、感染防止や多職種連携の促進の観点から、以下の見直しを行う。
　ア 利用者等が参加せず、医療・介護の関係者のみで実施するものについて、「医療・介護関係事業者における個人情報の適切な取扱のためのガイダンス」及び「医療情報システムの安全管理に関するガイドライン」等を参考にして、テレビ電話等を活用しての実施を認める。
　イ 利用者等が参加して実施するものについて、上記に加えて、利用者等の同意を得た上で、テレビ電話等を活用しての実施を認める。</t>
    <phoneticPr fontId="2"/>
  </si>
  <si>
    <t>・薬剤師による居宅療養管理指導について、診療報酬の例も踏まえて、新たに情報通信機器を用いた服薬指導の評価を創設する。その際、対面と組み合わせて計画的に実施することとし、算定回数は現行の上限の範囲内で柔軟に設定する。</t>
    <phoneticPr fontId="2"/>
  </si>
  <si>
    <t>療養通所介護の利用者の状態確認における ICT の活用</t>
    <phoneticPr fontId="2"/>
  </si>
  <si>
    <t>・療養通所介護において、全ての利用者について看護職員が毎回訪問し通所できる状態か確認することを求めていることについて、長期間状態が安定している利用者がいる現状を踏まえ、人材の有効活用を図る観点から、一定の要件を満たす利用者については ICT を活用して状態確認を行うことを可能とする。</t>
    <phoneticPr fontId="2"/>
  </si>
  <si>
    <t>・指定権者（市町村）間の人員配置要件のばらつきをなくすため、利用者へのサービス提供に支障がないことを前提に、小規模多機能型居宅介護の例を参考に、以下について明確化する。
　ア 計画作成責任者（定期巡回・随時対応型訪問介護看護）及び面接相談員（夜間対応型訪問介護）について、管理者との兼務が可能であること。
　イ オペレーター及び随時訪問サービスを行う訪問介護員は、夜間・早朝（18 時～８時）において、必ずしも事業所内にいる必要はないこと。</t>
    <phoneticPr fontId="2"/>
  </si>
  <si>
    <t>オペレーターの配置基準等の緩和</t>
    <phoneticPr fontId="2"/>
  </si>
  <si>
    <t xml:space="preserve">・地域の実情に応じて、既存の地域資源・地域の人材を活用しながら、サービスの実施を可能とする観点から、定期巡回・随時対応型訪問介護看護と同様に、利用者の処遇に支障がない場合は、以下について可能とする。
　ア オペレーターについて、
　　ⅰ 併設施設等（短期入所生活介護、短期入所療養介護、特定施設入居者生活介護、地域密着型特定施設入居者生活介護、認知症対応型共同生活介護、小規模多機能型居宅介護、看護小規模多機能型居宅介護、介護老人福祉施設、地域密着型介護老人福祉施設、介護老人保健施設、介護療養型医療施設、介護医療院）の職員と兼務すること。
　　ⅱ 随時訪問サービスを行う訪問介護員等と兼務すること。
　イ 他の訪問介護事業所、定期巡回・随時対応型訪問介護看護事業所に、事業を「一部委託」すること。
　ウ 複数の事業所間で、随時対応サービス（通報の受付）を「集約化」すること。
</t>
    <phoneticPr fontId="2"/>
  </si>
  <si>
    <t>認知症グループホームの夜勤職員体制の見直し</t>
    <phoneticPr fontId="2"/>
  </si>
  <si>
    <t>・１ユニットごとに夜勤１人以上の配置とされている認知症グループホームの夜間・深夜時間帯の職員体制について、１ユニットごとに１人夜勤の原則は維持（３ユニットであれば３人夜勤）した上で、利用者の安全確保や職員の負担にも留意しつつ、人材の有効活用を図る観点から、３ユニットの場合であって、各ユニットが同一階に隣接しており、職員が円滑に利用者の状況把握を行い、速やかな対応が可能な構造で、安全対策（マニュアルの策定、訓練の実施）をとっていることを要件に、例外的に夜勤２人以上の配置に緩和できることとし、事業所が夜勤職員体制を選択することを可能とする。併せて、３ユニット２人夜勤の配置にする場合の報酬を設定する。</t>
    <phoneticPr fontId="2"/>
  </si>
  <si>
    <t>管理者交代時の研修の修了猶予措置</t>
    <phoneticPr fontId="2"/>
  </si>
  <si>
    <t xml:space="preserve">・管理者の要件とされている認知症介護実践者研修及び認知症対応型サービス事業管理者研修の修了について、研修の実施時期が自治体によって他律的に決定されるものであることを踏まえ、計画作成担当者に係る措置と同様に、管理者が交代する場合において、新たな管理者が、市町村からの推薦を受けて都道府県に研修の申し込みを行い、研修を修了することが確実に見込まれる場合は、研修を修了していなくてもよい取扱いとする。
なお、事業者の新規指定時には、管理者は原則どおり研修を修了していることを必要とする。
</t>
    <phoneticPr fontId="2"/>
  </si>
  <si>
    <t>介護老人福祉施設等の人員配置基準の見直し</t>
    <phoneticPr fontId="2"/>
  </si>
  <si>
    <t xml:space="preserve">・特別養護老人ホーム及び地域密着型特別養護老人ホーム等の人員配置基準について、人材確保や職員定着の観点から、職員の勤務シフトを組みやすくするなどの取組を推進するとともに、入所者の処遇や職員の負担に配慮する観点から、食事、健康管理、衛生管理、生活相談等における役務の提供や設備の供与が入所者の身体的、精神的特性を配慮して適切に行われること、労働関係法令に基づき、職員の休憩時間や有給休暇等が適切に確保されていることなどの留意点を明示しつつ、以下の見直しを行う。
　ア 従来型とユニット型を併設する場合において、入所者の処遇に支障がない場合、介護・看護職員の兼務を可能とする。
　イ 広域型特別養護老人ホーム又は介護老人保健施設と小規模多機能型居宅介護事業所を併設する場合において、入所者の処遇や事業所の管理上支障がない場合、管理者・介護職員の兼務を可能とする。
　ウ サテライト型居住施設において、本体施設が特別養護老人ホーム・地域密着型特別養護老人ホームである場合に、本体施設の生活相談員により当該サテライト型居住施設の入居者の処遇が適切に行われると認められるときは、生活相談員を置かないことを可能とする。
　エ 地域密着型特別養護老人ホーム（サテライト型を除く）において、他の社会福祉施設等との連携を図ることにより当該地域密着型特別養護老人ホームの効果的な運営を期待することができる場合であって、入所者の処遇に支障がないときは、栄養士を置かないことを可能とする。
</t>
    <phoneticPr fontId="2"/>
  </si>
  <si>
    <t>看護職員の配置基準の見直し</t>
    <phoneticPr fontId="2"/>
  </si>
  <si>
    <t xml:space="preserve">・短期入所生活介護における看護職員の配置基準について、看護職員の確保が困難な状況がある中で、人材を有効活用しながら、医療的ケアを行う体制の充実を図る観点から、以下の見直しを行う。
　ア 看護職員の配置が必須ではない単独型及び併設型かつ定員19 人以下の事業所について、看護職員を配置しなかった場合であっても、医療的ケアの必要な利用者への対応の充実を図るため、利用者の状態像に応じて必要がある場合には、看護職員を病院、診療所又は訪問看護ステーション等との密接かつ適切な連携により確保すること（当該連携により、看護職員が必要に応じてサービス提供日ごとに利用者の健康状態の確認を行うこと、当該事業所へ駆けつけることができる体制や適切な指示ができる連絡体制などを確保すること）を求めることとする。
　イ 看護職員の常勤１名以上の配置が求められている併設型かつ定員20 人以上の事業所について、類型・定員により必要とされる医療的ケアに差はないことを踏まえ、人材の有効活用を図る観点から、単独型及び併設型かつ定員19 人以下の事業所と同様の人員配置基準とする。
</t>
    <phoneticPr fontId="2"/>
  </si>
  <si>
    <t>管理者の配置基準の緩和</t>
    <phoneticPr fontId="2"/>
  </si>
  <si>
    <t>・共用型認知症対応型通所介護における管理者の配置基準について、人材の有効活用を図る観点から、人員配置基準等が本体施設・事業所と一体のものとして定められていること等を踏まえ、事業所の管理上支障がない場合は、本体施設・事業所の職務とあわせて、共用型認知症対応型通所介護事業所の他の職務に従事することを可能とする。</t>
    <phoneticPr fontId="2"/>
  </si>
  <si>
    <t>外部評価に係る運営推進会議の活用</t>
    <phoneticPr fontId="2"/>
  </si>
  <si>
    <t>・認知症グループホームにおいて求められている「第三者による外部評価」について、業務効率化の観点から、既存の外部評価（都道府県が指定する外部評価機関によるサービスの評価）は維持した上で、小規模多機能型居宅介護等と同様に、自らその提供するサービスの質の評価（自己評価）を行い、これを市町村や地域包括支援センター等の公正・中立な立場にある第三者が出席する運営推進会議に報告し、評価を受けた上で公表する仕組みを制度的に位置付け、当該運営推進会議と既存の外部評価による評価のいずれかから「第三者による外部評価」を受けることとする。</t>
    <phoneticPr fontId="2"/>
  </si>
  <si>
    <t>計画作成担当者の配置基準の緩和</t>
    <phoneticPr fontId="2"/>
  </si>
  <si>
    <t>・認知症グループホームにおいて、人材の有効活用を図る観点から、介護支援専門員である計画作成担当者の配置について、ユニットごとに１名以上の配置から、事業所ごとに１名以上の配置に緩和する。</t>
    <phoneticPr fontId="2"/>
  </si>
  <si>
    <t>（３）文書負担軽減や手続きの効率化による介護現場の業務負担軽減の推進</t>
    <phoneticPr fontId="2"/>
  </si>
  <si>
    <t>利用者への説明・同意等に係る見直し</t>
    <phoneticPr fontId="2"/>
  </si>
  <si>
    <t xml:space="preserve">・利用者の利便性向上や介護サービス事業者の業務負担軽減の観点から、政府の方針も踏まえ、ケアプランや重要事項説明書等における利用者等への説明・同意について、以下の見直しを行う。
　ア 書面で説明・同意等を行うものについて、電磁的記録による対応を原則認めることとする。
　イ 利用者等の署名・押印について、求めないことが可能であること及びその場合の代替手段を明示するとともに、様式例から押印欄を削除する。
</t>
    <phoneticPr fontId="2"/>
  </si>
  <si>
    <t>員数の記載や変更届出の明確化</t>
    <phoneticPr fontId="2"/>
  </si>
  <si>
    <t>・介護サービス事業者の業務負担軽減やいわゆるローカルルールの解消を図る観点から、運営規程や重要事項説明書に記載する従業員の「員数」について、「○○人以上」と記載することが可能であること及び運営規程における「従業者の職種、員数及び職務の内容」について、その変更の届出は年１回で足りることを明確化する。</t>
    <phoneticPr fontId="2"/>
  </si>
  <si>
    <t>記録の保存等に係る見直し</t>
    <phoneticPr fontId="2"/>
  </si>
  <si>
    <t>・介護サービス事業者の業務負担軽減やいわゆるローカルルールの解消を図る観点から、介護サービス事業者における諸記録の保存、交付等について、適切な個人情報の取り扱いを求めた上で、電磁的な対応を原則認めることとし、その範囲を明確化する。また、記録の保存期間について、他の制度の取り扱いも参考としつつ、明確化を図る。</t>
    <phoneticPr fontId="2"/>
  </si>
  <si>
    <t>運営規程等の掲示に係る見直し</t>
    <phoneticPr fontId="2"/>
  </si>
  <si>
    <t>・介護サービス事業者の業務負担軽減や利用者の利便性の向上を図る観点から、運営規程等の重要事項について、事業所の掲示だけでなく、閲覧可能な形でファイル等で備え置くこと等を可能とする。</t>
    <phoneticPr fontId="2"/>
  </si>
  <si>
    <t>５．制度の安定性・持続可能性の確保</t>
    <phoneticPr fontId="2"/>
  </si>
  <si>
    <t>（１）評価の適正化・重点化</t>
    <phoneticPr fontId="2"/>
  </si>
  <si>
    <t>同一建物減算適用時等の区分支給限度基準額の計算方法の適正化</t>
    <phoneticPr fontId="2"/>
  </si>
  <si>
    <t xml:space="preserve">・通所系サービス、多機能系サービスについて、同一建物等居住者に係る減算の適用を受ける者と当該減算の適用を受けない者との公平性の観点から、当該減算等の適用を受ける者の区分支給限度基準額の管理において、減算等の適用前の単位数を用いることとする。
また、通所介護、通所リハビリテーションについて、通常規模型のサービスを利用する者と大規模型のサービスを利用する者との公平性の観点から、大規模型の報酬が適用される事業所を利用する者の区分支給限度基準額の管理において、通常規模型の単位数を用いることとする。
</t>
    <phoneticPr fontId="2"/>
  </si>
  <si>
    <t>夜間対応型訪問介護の基本報酬の見直し</t>
    <phoneticPr fontId="2"/>
  </si>
  <si>
    <t>・定額のオペレーションサービス部分（基本夜間対応型訪問介護費）と出来高の訪問サービス部分（定期巡回サービス費及び随時訪問サービス費）で構成される夜間対応型訪問介護費（Ⅰ）について、月に一度も訪問サービスを受けていない利用者が存在するなどの給付実態を踏まえて、定額オペレーションサービス部分の評価の適正化を行う。</t>
    <phoneticPr fontId="2"/>
  </si>
  <si>
    <t>・訪問看護の機能強化を図る観点から、理学療法士等によるサービス提供の状況や他の介護サービス等との役割分担も踏まえて、理学療法士・作業療法士・言語聴覚士が行う訪問看護及び介護予防訪問看護について、評価や提供回数等の見直しを行う。</t>
    <phoneticPr fontId="2"/>
  </si>
  <si>
    <t>長期期間利用の介護予防リハビリテーションの適正化</t>
    <phoneticPr fontId="2"/>
  </si>
  <si>
    <t>・近年の受給者数や利用期間及び利用者のADL 等を踏まえ、適切なサービス提供とする観点から、介護予防サービスにおけるリハビリテーションについて、利用開始から一定期間が経過した後の評価の見直しを行う。</t>
    <phoneticPr fontId="2"/>
  </si>
  <si>
    <t>事業所医師が診療しない場合の減算（未実施減算）の強化</t>
    <phoneticPr fontId="2"/>
  </si>
  <si>
    <t xml:space="preserve">・訪問リハビリテーションについて、リハビリテーション計画の作成にあたって事業所医師が診療せずに「適切な研修の修了等」をした事業所外の医師が診療等した場合に適正化（減算）した単位数で評価を行う診療未実施減算について、事業所の医師の関与を進める観点から、以下の見直しを行う。
　ア 事業所外の医師に求められる「適切な研修の修了等」について、令和３年３月31 日までとされている適用猶予措置期間を３年間延長する。
　イ 未実施減算の単位数の見直しを行う。
</t>
    <phoneticPr fontId="2"/>
  </si>
  <si>
    <t>居宅療養管理指導における通院が困難なものの取扱いの明確化</t>
    <phoneticPr fontId="2"/>
  </si>
  <si>
    <t>・居宅療養管理指導について、在宅の利用者であって通院が困難なものに対して行うサービスであることを踏まえ、適切なサービスの提供を進める観点から、診療報酬の例を参考に、少なくとも独歩で家族・介助者等の助けを借りずに通院ができる者などは、通院は容易であると考えられるため、これらの者については算定できないことを明確化する。</t>
    <phoneticPr fontId="2"/>
  </si>
  <si>
    <t>居宅療養管理指導の居住場所に応じた評価の見直し</t>
    <phoneticPr fontId="2"/>
  </si>
  <si>
    <t xml:space="preserve">・居宅療養管理指導について、サービス提供の状況や移動時間、滞在時間等の効率性を勘案し、より実態を踏まえた評価とする観点から、単一建物居住者の人数に応じた評価について見直しを行う。
</t>
    <phoneticPr fontId="2"/>
  </si>
  <si>
    <t>介護療養型医療施設の基本報酬の見直し</t>
    <phoneticPr fontId="2"/>
  </si>
  <si>
    <t>・介護療養型医療施設（老人性認知症疾患療養病棟を除く）について、令和５年度末の廃止期限までに介護医療院への移行等を進める観点から、令和２年度診療報酬改定における医療療養病床に係る評価の見直しも踏まえ、基本報酬の見直しを行う。</t>
    <phoneticPr fontId="2"/>
  </si>
  <si>
    <t>介護医療院の移行定着支援加算の廃止</t>
    <phoneticPr fontId="2"/>
  </si>
  <si>
    <t>・算定期限が令和３年３月31 日までとされている介護医療院の移行定着支援加算について、介護医療院の開設状況を踏まえて、廃止する。</t>
    <phoneticPr fontId="2"/>
  </si>
  <si>
    <t>介護職員処遇改善加算（Ⅳ）及び（Ⅴ）の廃止</t>
    <phoneticPr fontId="2"/>
  </si>
  <si>
    <t>・介護職員処遇改善加算（Ⅳ）及び（Ⅴ）について、上位区分の算定が進んでいることを踏まえ、廃止する。その際、令和３年３月末時点で同加算を算定している介護サービス事業者については、１年の経過措置期間を設けることとする。</t>
    <phoneticPr fontId="2"/>
  </si>
  <si>
    <t>生活援助の訪問回数の多い利用者等のケアプランの検証</t>
    <phoneticPr fontId="2"/>
  </si>
  <si>
    <t xml:space="preserve">・平成30 年度介護報酬改定において導入された生活援助の訪問回数が多い利用者のケアプランの検証の仕組みについて、実施の状況や効果を踏まえて、ケアマネジャーや市町村の事務負担にも配慮して、届出のあったケアプランの検証の仕方や届出頻度について、見直しを行う。具体的には、検証の仕方について、地域ケア会議のみならず、行政職員やリハビリテーション専門職を派遣する形で行うサービス担当者会議等での対応を可能とするとともに、届出頻度について、検証したケアプランの次回の届出は１年後とする。
また、より利用者の意向や状態像に合った訪問介護の提供につなげることのできるケアプランの作成に資するよう、検証方法として効率的で訪問介護サービスの利用制限にはつながらない仕組みが求められていることを踏まえ、区分支給限度基準額の利用割合が高く、かつ、訪問介護が利用サービスの大部分を占める等のケアプランを作成する居宅介護支援事業者を事業所単位で抽出するなどの点検・検証の仕組みを導入する。効率的な点検・検証の仕組みの周知期間の確保等のため、10 月から施行する。
</t>
    <phoneticPr fontId="2"/>
  </si>
  <si>
    <t>サービス付き高齢者向け住宅等における適正なサービス提供の確保</t>
    <phoneticPr fontId="2"/>
  </si>
  <si>
    <t xml:space="preserve">・サービス付き高齢者向け住宅等における適正なサービス提供を確保する観点から、以下の対応を行う。
　ア 訪問系サービス（定期巡回・随時対応型訪問介護看護を除く）、通所系サービス（地域密着型通所介護、認知症対応型通所介護を除く）及び福祉用具貸与について、事業所と同一の建物に居住する利用者に対してサービス提供を行う場合には、当該建物に居住する利用者以外に対してもサービス提供を行うよう努めることとする。また、事業所を市町村等が指定する際に、例えば、当該事業所の利用者のうち一定割合以上を当該事業所に併設する集合住宅以外の利用者とするよう努める、あるいはしなければならない等の条件を付することは差し支えないことを明確化する。
　イ 同一のサービス付き高齢者向け住宅等に居住する者のケアプランについて、区分支給限度基準額の利用割合が高い者が多い場合に、併設事業所の特定を行いつつ、当該ケアプランを作成する居宅介護支援事業者を事業所単位で抽出するなどの点検・検証を行うとともに、サービス付き高齢者向け住宅等における家賃の確認や利用者のケアプランの確認を行うことなどを通じて、介護保険サービスが入居者の自立支援等につながっているかの観点も考慮しながら、指導監督権限を持つ自治体による更なる指導の徹底を図る。居宅介護支援事業所を事業所単位で抽出するなどの点検・検証については、効率的な点検・検証の仕組みの周知期間の確保等のため、10 月から施行する。
</t>
    <phoneticPr fontId="2"/>
  </si>
  <si>
    <t>（２）報酬体系の簡素化</t>
    <phoneticPr fontId="2"/>
  </si>
  <si>
    <t>療養通所介護の報酬体系の見直し</t>
    <phoneticPr fontId="2"/>
  </si>
  <si>
    <t>・療養通所介護について、医療と介護の両方のニーズを持つ中重度の要介護者の状態やニーズに合わせた柔軟なサービス提供を図る観点から、日単位の報酬体系から、月単位の包括報酬とする見直しを行う。単位数は、個別送迎体制強化加算及び入浴介助体制強化加算に係る評価を含めた上で、平均的な利用時間、利用回数等を踏まえて設定する。また、利用者負担にも配慮し、サービス提供量が過少である場合は減算することとする。</t>
    <phoneticPr fontId="2"/>
  </si>
  <si>
    <t>居宅介護支援における（看護）小規模多機能型居宅介護事業所連携加算の廃止</t>
    <phoneticPr fontId="2"/>
  </si>
  <si>
    <t xml:space="preserve">・（看護）小規模多機能型居宅介護事業所連携加算について、算定実績を踏まえて、廃止する。
※ 3（１）②リハビリテーションマネジメント加算の見直し、⑨通所介護における個別機能訓練加算の見直し、⑭施設系サービスにおける口腔衛生管理の強化、⑮施設系サービスにおける栄養マネジメントの充実、5（１）⑨介護医療院の移行定着支援加算の廃止、⑩介護職員処遇改善加算（Ⅳ）及び（Ⅴ）の廃止も参照。
</t>
    <phoneticPr fontId="2"/>
  </si>
  <si>
    <t>６．その他</t>
    <phoneticPr fontId="2"/>
  </si>
  <si>
    <t>-</t>
    <phoneticPr fontId="2"/>
  </si>
  <si>
    <t>介護保険施設におけるリスクマネジメントの強化</t>
    <phoneticPr fontId="2"/>
  </si>
  <si>
    <t xml:space="preserve">・介護保険施設における事故発生の防止と発生時の適切な対応を推進する観点から、以下の対応を行う。
　ア 市町村によって事故報告の基準が様々であることを踏まえ、将来的な事故報告の標準化による情報蓄積と有効活用等の検討に資する観点から、国において報告様式を作成し周知する。
　イ 安全対策を恒常的なものとする観点から、施設系サービスの事業者を対象に、事故発生の防止のための安全対策の担当者を定めておくことを義務づける。その際、６月の経過措置期間を設けることとする。
　ウ 運営基準における事故発生の防止又はその再発防止のための措置（指針の作成、安全対策委員会の設置・開催、従業員研修の実施、安全対策の担当者の設置（上記イ））が講じられていない場合は、基本報酬を減算する。その際、６月の経過措置期間を設けることとする。
　エ 安全対策をより一層強化する観点から、安全対策部門を設置するとともに、外部の安全対策に係る研修を受講した安全対策の担当者を配置し、組織的に安全対策を実施する体制が整備されていることを評価する新たな加算を設ける。
</t>
    <phoneticPr fontId="2"/>
  </si>
  <si>
    <t>高齢者虐待防止の推進</t>
    <phoneticPr fontId="2"/>
  </si>
  <si>
    <t>・障害福祉サービスにおける対応も踏まえ、全ての介護サービス事業者を対象に、利用者の人権の擁護、虐待の防止等の観点から、虐待の発生又はその再発を防止するための委員会の開催、指針の整備、研修の実施、担当者を定めることを義務づける。その際、３年の経過措置期間を設けることとする。</t>
    <phoneticPr fontId="2"/>
  </si>
  <si>
    <t>基準費用額の見直し</t>
    <phoneticPr fontId="2"/>
  </si>
  <si>
    <t>・介護保険施設における食費の基準費用額について、令和２年度介護事業経営実態調査結果から算出した介護保険施設の食費の平均的な費用の額との差の状況を踏まえ、利用者負担への影響も勘案しつつ、必要な対応を行う。</t>
    <phoneticPr fontId="2"/>
  </si>
  <si>
    <t xml:space="preserve">・地域区分については、「居宅介護支援事業所の管理者要件等に関する審議報告」（令和元年12 月17 日社会保障審議会介護給付費分科会）において、特例（※１）と経過措置（※２）の適用について、対象地域に対して、関係者の意見を踏まえて適切に判断するよう求めるとともに、新たな設定方法の適用についての意向を十分に確認した上で、財政中立の原則の下、令和３年度介護報酬改定において実施することが適当であるとされた。これを受けて、自治体に対して地域区分に関する意向調査を行ったところであり、その結果を令和３年度からの地域区分の級地に反映する。
（※１）隣接地域全ての地域区分が、当該地域より高い又は低い地域について、当該地域の地域区分の設定値から隣接地域の地域区分の中で一番低い区分までの範囲内で選択できることとする。あわせて、隣接地域の中に地域区分が高い地域が複数あり、その地域と当該地域の級地の差が４級地以上ある地域手当の設定がない地域（０％）又は・ 隣接地域の中に地域区分が低い地域が複数あり、その地域と当該地域の級地の差が４級地以上ある地域について、当該地域の地域区分の設定値から隣接地域のうち一番低い区分までの範囲内において区分を選択できることとする。
（※２）当該地域における平成27～29 年度の地域区分の設定値から地域区分の設定方法を適用した後の最終的な設定値までの範囲内で設定を可能とするもの（令和５年度末まで）
</t>
    <phoneticPr fontId="2"/>
  </si>
  <si>
    <t>9※イのみ</t>
    <phoneticPr fontId="2"/>
  </si>
  <si>
    <t>47・48</t>
    <phoneticPr fontId="2"/>
  </si>
  <si>
    <t>50・51・52</t>
    <phoneticPr fontId="2"/>
  </si>
  <si>
    <t>59・60・61</t>
    <phoneticPr fontId="2"/>
  </si>
  <si>
    <t>68-72</t>
    <phoneticPr fontId="2"/>
  </si>
  <si>
    <t>76・77</t>
    <phoneticPr fontId="2"/>
  </si>
  <si>
    <t>79
・
80</t>
    <phoneticPr fontId="2"/>
  </si>
  <si>
    <t>79・80</t>
    <phoneticPr fontId="2"/>
  </si>
  <si>
    <t>93
・
94
・
95</t>
    <phoneticPr fontId="2"/>
  </si>
  <si>
    <t xml:space="preserve">96
・
97
</t>
    <phoneticPr fontId="2"/>
  </si>
  <si>
    <t>98
・
99</t>
    <phoneticPr fontId="2"/>
  </si>
  <si>
    <t>102
・
103</t>
    <phoneticPr fontId="2"/>
  </si>
  <si>
    <t>104
・
105</t>
    <phoneticPr fontId="2"/>
  </si>
  <si>
    <t>111
・
112</t>
    <phoneticPr fontId="2"/>
  </si>
  <si>
    <t>127
 -
130</t>
    <phoneticPr fontId="2"/>
  </si>
  <si>
    <t>161
・
162</t>
    <phoneticPr fontId="2"/>
  </si>
  <si>
    <t>加算の新設</t>
    <rPh sb="0" eb="2">
      <t>カサン</t>
    </rPh>
    <rPh sb="3" eb="5">
      <t>シンセツ</t>
    </rPh>
    <phoneticPr fontId="2"/>
  </si>
  <si>
    <t>加算名</t>
    <rPh sb="0" eb="2">
      <t>カサン</t>
    </rPh>
    <rPh sb="2" eb="3">
      <t>メイ</t>
    </rPh>
    <phoneticPr fontId="2"/>
  </si>
  <si>
    <t>改定事項</t>
    <rPh sb="0" eb="2">
      <t>カイテイ</t>
    </rPh>
    <rPh sb="2" eb="4">
      <t>ジコウ</t>
    </rPh>
    <phoneticPr fontId="2"/>
  </si>
  <si>
    <t>※介護予防についても同様の措置を講ずる場合には★を付記</t>
    <rPh sb="1" eb="3">
      <t>カイゴ</t>
    </rPh>
    <rPh sb="3" eb="5">
      <t>ヨボウ</t>
    </rPh>
    <rPh sb="10" eb="12">
      <t>ドウヨウ</t>
    </rPh>
    <rPh sb="13" eb="15">
      <t>ソチ</t>
    </rPh>
    <rPh sb="16" eb="17">
      <t>コウ</t>
    </rPh>
    <rPh sb="19" eb="21">
      <t>バアイ</t>
    </rPh>
    <rPh sb="25" eb="27">
      <t>フキ</t>
    </rPh>
    <phoneticPr fontId="2"/>
  </si>
  <si>
    <t>基準
種別</t>
    <rPh sb="0" eb="2">
      <t>キジュン</t>
    </rPh>
    <rPh sb="3" eb="5">
      <t>シュベツ</t>
    </rPh>
    <phoneticPr fontId="2"/>
  </si>
  <si>
    <t>改定事項</t>
    <rPh sb="0" eb="2">
      <t>カイテイ</t>
    </rPh>
    <rPh sb="2" eb="4">
      <t>ジコウ</t>
    </rPh>
    <phoneticPr fontId="2"/>
  </si>
  <si>
    <t>加算の新設</t>
    <rPh sb="0" eb="2">
      <t>カサン</t>
    </rPh>
    <rPh sb="3" eb="5">
      <t>シンセツ</t>
    </rPh>
    <phoneticPr fontId="2"/>
  </si>
  <si>
    <t>概　要</t>
    <rPh sb="0" eb="1">
      <t>オオムネ</t>
    </rPh>
    <rPh sb="2" eb="3">
      <t>ヨウ</t>
    </rPh>
    <phoneticPr fontId="2"/>
  </si>
  <si>
    <t xml:space="preserve">令和３年度介護報酬改定　サービス別の改定事項【訪問系サービス】 </t>
    <rPh sb="0" eb="2">
      <t>レイワ</t>
    </rPh>
    <rPh sb="20" eb="22">
      <t>ジコウ</t>
    </rPh>
    <rPh sb="23" eb="25">
      <t>ホウモン</t>
    </rPh>
    <rPh sb="25" eb="26">
      <t>ケイ</t>
    </rPh>
    <phoneticPr fontId="2"/>
  </si>
  <si>
    <t>※数字は，R3.1.18社保審・介護給付費分科会資料「介護報酬改定におけるの改定事項について」の頁数</t>
    <rPh sb="1" eb="3">
      <t>スウジ</t>
    </rPh>
    <rPh sb="12" eb="13">
      <t>シャ</t>
    </rPh>
    <rPh sb="13" eb="14">
      <t>ホ</t>
    </rPh>
    <rPh sb="14" eb="15">
      <t>シン</t>
    </rPh>
    <rPh sb="16" eb="18">
      <t>カイゴ</t>
    </rPh>
    <rPh sb="18" eb="20">
      <t>キュウフ</t>
    </rPh>
    <rPh sb="20" eb="21">
      <t>ヒ</t>
    </rPh>
    <rPh sb="21" eb="24">
      <t>ブンカカイ</t>
    </rPh>
    <rPh sb="24" eb="26">
      <t>シリョウ</t>
    </rPh>
    <rPh sb="27" eb="29">
      <t>カイゴ</t>
    </rPh>
    <rPh sb="29" eb="31">
      <t>ホウシュウ</t>
    </rPh>
    <rPh sb="31" eb="33">
      <t>カイテイ</t>
    </rPh>
    <rPh sb="38" eb="40">
      <t>カイテイ</t>
    </rPh>
    <rPh sb="40" eb="42">
      <t>ジコウ</t>
    </rPh>
    <rPh sb="48" eb="49">
      <t>ページ</t>
    </rPh>
    <rPh sb="49" eb="50">
      <t>スウ</t>
    </rPh>
    <phoneticPr fontId="2"/>
  </si>
  <si>
    <t>ＧＨ</t>
  </si>
  <si>
    <t>感染症対策の強化</t>
  </si>
  <si>
    <t>3</t>
  </si>
  <si>
    <t>業務継続に向けた取組の強化</t>
  </si>
  <si>
    <t>4</t>
  </si>
  <si>
    <t>災害への地域と連携した対応の強化</t>
  </si>
  <si>
    <t>・災害への対応においては、地域との連携が不可欠であることを踏まえ、非常災害対策（計画策定、関係機関との連携体制の確保、避難等訓練の実施等）が求められる介護サービス事業者を対象に、小規模多機能型居宅介護等の例を参考に、訓練の実施に当たって、地域住民の参加が得られるよう連携に努めなければならないこととする。</t>
  </si>
  <si>
    <t/>
  </si>
  <si>
    <t>5</t>
  </si>
  <si>
    <t>通所介護等の事業所規模別の報酬等に関する対応</t>
  </si>
  <si>
    <t>6</t>
  </si>
  <si>
    <t>認知症専門ケア加算等の見直し</t>
  </si>
  <si>
    <t>9</t>
  </si>
  <si>
    <t>9※イのみ</t>
  </si>
  <si>
    <t>認知症に係る取組の情報公表の推進</t>
  </si>
  <si>
    <t>10</t>
  </si>
  <si>
    <t>多機能系サービスにおける認知症行動・心理症状緊急対応加算の創設</t>
  </si>
  <si>
    <t>11</t>
  </si>
  <si>
    <t>認知症介護基礎研修の受講の義務づけ</t>
  </si>
  <si>
    <t>12</t>
  </si>
  <si>
    <t>看取り期における本人の意思を尊重したケアの充実</t>
  </si>
  <si>
    <t>14※老健・予防除く</t>
  </si>
  <si>
    <t>14※予防除く</t>
  </si>
  <si>
    <t>14</t>
  </si>
  <si>
    <t xml:space="preserve">特別養護老人ホームにおける看取りへの対応の充実
</t>
  </si>
  <si>
    <t>15</t>
  </si>
  <si>
    <t>介護老人保健施設における看取りへの対応の充実</t>
  </si>
  <si>
    <t>16</t>
  </si>
  <si>
    <t>介護医療院等における看取りへの対応の充実</t>
  </si>
  <si>
    <t>17※老健除く</t>
  </si>
  <si>
    <t>17</t>
  </si>
  <si>
    <t>介護付きホームにおける看取りへの対応の充実</t>
  </si>
  <si>
    <t>18※予防除く</t>
  </si>
  <si>
    <t>18</t>
  </si>
  <si>
    <t>認知症グループホームにおける看取りへの対応の充実</t>
  </si>
  <si>
    <t>19※予防除く</t>
  </si>
  <si>
    <t>訪問介護における看取り期の対応の評価</t>
  </si>
  <si>
    <t>20</t>
  </si>
  <si>
    <t>通所困難な利用者の入浴機会の確保</t>
  </si>
  <si>
    <t>・看取り期等で多機能系サービスへの通いが困難となった状態不安定な利用者に入浴の機会を確保する観点から、多機能系サービスの提供にあたって、併算定ができない訪問入浴介護のサービスを、多機能系サービス事業者の負担の下で提供することが可能であることを明確化する。</t>
  </si>
  <si>
    <t>21</t>
  </si>
  <si>
    <t>基本方針を踏まえた居宅療養管理指導の実施と多職種連携の推進</t>
  </si>
  <si>
    <t>23</t>
  </si>
  <si>
    <t>24</t>
  </si>
  <si>
    <t>外部の管理栄養士による居宅療養管理指導の評価</t>
  </si>
  <si>
    <t>25</t>
  </si>
  <si>
    <t>歯科衛生士等による居宅療養管理指導の充実</t>
  </si>
  <si>
    <t>26</t>
  </si>
  <si>
    <t>短期入所療養介護における医学的管理の評価の充実</t>
  </si>
  <si>
    <t>27</t>
  </si>
  <si>
    <t>認知症グループホームにおける医療ニーズへの対応強化</t>
  </si>
  <si>
    <t>29</t>
  </si>
  <si>
    <t>所定疾患療養費（要件見直し）</t>
  </si>
  <si>
    <t>30</t>
  </si>
  <si>
    <t>31</t>
  </si>
  <si>
    <t>有床診療所から介護医療院への移行促進</t>
  </si>
  <si>
    <t>・一般浴槽及び特別浴槽の設置を求める介護医療院の浴室の施設基準について、入所者への適切なサービス提供の確保に留意しつつ、介護療養病床を有する診療所から介護医療院への移行を一層促進する観点から、有床診療所から移行して介護医療院を開設する場合であって、入浴用リフトやリクライニングシャワーチェア等により、身体の不自由な者が適切に入浴できる場合は、一般浴槽以外の浴槽の設置は求めないこととする。この取扱いは、当該事業者が施設の新築、増築又は全面的な改築の工事を行うまでの間の経過措置とする。※経過措置</t>
  </si>
  <si>
    <t>32</t>
  </si>
  <si>
    <t>長期療養・生活施設の機能の強化</t>
  </si>
  <si>
    <t>・介護医療院について、医療の必要な要介護者の長期療養施設としての機能及び生活施設としての機能をより充実させる観点から、療養病床における長期入院患者を受け入れ、生活施設としての取組を説明し、適切なサービス提供を行うことを評価する新たな加算を創設する。具体的な算定要件は以下のとおりとし、入所した日から一定期間に限り算定可能とする。
・ 入所者が療養病床に長期間入院していた患者であること。
・ 入所にあたり、入所者及び家族等に生活施設としての取組について説明を行うこと。
・ 入所者及び家族等と地域住民等との交流が可能となるよう、地域の行事や活動等に積極的に関与していること。</t>
  </si>
  <si>
    <t>33</t>
  </si>
  <si>
    <t>・介護医療院の薬剤管理指導について、介護の質の向上に係る取組を一層推進する観点から、CHASE へのデータ提出とフィードバックの活用によるPDCA サイクルの推進・ケアの向上を図ることを新たに評価する（。※３（２）①イ参照）
※新設</t>
  </si>
  <si>
    <t>34</t>
  </si>
  <si>
    <t>・介護療養型医療施設について、令和５年度末の廃止期限までの円滑な移行等に向けて、より早期の意思決定を促す観点から、事業者に、一定期間ごとに移行等に係る検討の状況について指定権者に報告を求め、期限までに報告されない場合には、次の期限までの間、基本報酬を減算する。※減算</t>
  </si>
  <si>
    <t>35</t>
  </si>
  <si>
    <t>訪問介護における通院等乗降介助の見直し</t>
  </si>
  <si>
    <t>37</t>
  </si>
  <si>
    <t>38</t>
  </si>
  <si>
    <t>退院当日の訪問看護</t>
  </si>
  <si>
    <t>・利用者のニーズに対応し在宅での療養環境を早期に整える観点から、退院・退所当日の訪問看護について、現行の特別管理加算の対象に該当する者に加えて、診療報酬上の取扱いと同様に、主治の医師が必要と認める場合は算定を可能とする。</t>
  </si>
  <si>
    <t>39</t>
  </si>
  <si>
    <t xml:space="preserve">看護体制強化加算の見直し
</t>
  </si>
  <si>
    <t>・訪問看護の看護体制強化加算について、医療ニーズのある要介護者等の在宅療養を支える環境を整える観点や訪問看護の機能強化を図る観点から、以下の見直しを行う。
　ア 利用者の実態等も踏まえて、「特別管理加算を算定した割合 30％以上」の要件を、「20％以上」に見直す。この際、当該要件緩和や、介護予防訪問看護についてはターミナルケア加算の要件が含まれていないことを踏まえて、訪問看護の看護体制強化加算（Ⅰ）及び（Ⅱ）並びに介護予防訪問看護の看護体制強化加算の評価の見直しを行う。※要件
　イ サービスの継続性に配慮しつつ、指定（介護予防）訪問看護の提供に当たる従業員に占める看護職員の割合を６割以上とする要件を新たに設ける。その際、２年の経過措置期間を設けることとする。※要件、経過措置</t>
  </si>
  <si>
    <t>40</t>
  </si>
  <si>
    <t>緊急時の宿泊ニーズへの対応の充実</t>
  </si>
  <si>
    <t>・在宅高齢者の緊急時の宿泊ニーズに対応できる環境づくりを一層推進する観点から、以下の見直しを行う。
　ア 認知症対応型共同生活介護において、利用者の状況や家族等の事情により介護支援専門員が緊急に利用が必要と認めた場合等を要件とする定員を超えての短期利用の受入れ（緊急時短期利用）について、認知症グループホームが地域における認知症ケアの拠点として在宅高齢者の緊急時の宿泊ニーズを受け止めることができるようにする観点から、以下の要件の見直しを行う。
　　ⅰ 「１事業所１名まで」とされている受入人数の要件について、利用者へのサービスがユニット単位で実施されていることを踏まえ、「１ユニット１名まで」とする。
　　ⅱ 「７日以内」とされている受入日数の要件について、「７日以内を原則として、利用者家族の疾病等やむを得ない事情がある場合には 14 日以内」とする。
　　ⅲ 「個室」とされている利用可能な部屋の要件について、「おおむね 7.43㎡／人でプライバシーの確保に配慮した個室的なしつらえ」が確保される場合には、個室以外も認めることとする。
　イ 短期入所療養介護の緊急短期入所受入加算について、短期入所生活介護における同加算と同様に、「７日以内」とされている受入日数の要件について、「７日以内を原則として、利用者家族の疾病等やむを得ない事情がある場合には 14 日以内」とする。
　ウ 小規模多機能型居宅介護及び看護小規模多機能型居宅介護において、事業所の登録定員に空きがあること等を要件とする登録者以外の短期利用（短期利用居宅介護費）について、登録者のサービス提供に支障がないことを前提に、宿泊室に空きがある場合には算定可能とする。</t>
  </si>
  <si>
    <t>42※予防除く</t>
  </si>
  <si>
    <t>43</t>
  </si>
  <si>
    <t>41</t>
  </si>
  <si>
    <t>通所介護における地域等との連携の強化</t>
  </si>
  <si>
    <t>・通所介護について、利用者の地域における社会参加活動や地域住民との交流を促進する観点から、地域密着型通所介護等と同様に、その事業の運営に当たって、地域住民やボランティア団体等との連携及び協力を行う等の地域との交流に努めなければならないこととする。</t>
  </si>
  <si>
    <t>44</t>
  </si>
  <si>
    <t>退院・退所時のカンファレンスにおける福祉用具専門相談員等の参画促進</t>
  </si>
  <si>
    <t>45</t>
  </si>
  <si>
    <t>・施設系サービス及び短期入所系サービスにおける個室ユニット型施設について、ケアの質を維持しつつ、人材確保や職員定着を目指し、ユニットケアを推進する観点から、以下の見直しを行う。
　ア １ユニットの定員を、夜間及び深夜を含めた介護・看護職員の配置の実態を勘案して職員を配置するよう努めることを求めつつ、現行の「おおむね 10 人以下」から「原則としておおむね 10 人以下とし、15 人を超えないもの」とする。
　イ ユニットリーダーについて、原則常勤を維持しつつ、仕事と育児や介護との両立が可能となる環境整備を進め、離職防止・定着促進を図る観点から、人員配置基準や報酬算定について、両立支援への配慮に係る見直しを行う（Ⅱ４（１）⑥参照）。
　ウ ユニット型個室的多床室について、感染症やプライバシーに配慮し、個室化を進める観点から、新たに設置することを禁止する。
※（１）①②③④、（２）①②③④⑤⑥、（３）⑥⑦⑧⑨⑩⑪⑫⑬の事項も参照</t>
  </si>
  <si>
    <t>47・48</t>
  </si>
  <si>
    <t>質の高いケアマネジメントの推進（特定事業所加算の見直し等）</t>
  </si>
  <si>
    <t xml:space="preserve">・居宅介護支援について、経営の安定化を図るとともに、質の高いケアマネジメントの一層の推進、公正中立性の確保等を図る観点から、以下の加算の見直しや対応を行う。
　ア 特定事業所加算について、以下の見直しを行う。
　　・ 必要に応じて、多様な主体等が提供する生活支援のサービス（インフォーマルサービスを含む）が包括的に提供されるような居宅サービス計画を作成していることを要件として求める。
　　・ 小規模事業所が事業所間連携により質の高いケアマネジメントを実現していくよう、事業所間連携により体制確保や対応等を行う事業所を評価する新たな区分を創設する。
　　・ 特定事業所加算（Ⅳ）について、加算（Ⅰ）から（Ⅲ）までと異なり、病院との連携や看取りへの対応の状況を要件とするものであることを踏まえ、医療と介護の連携を推進する観点から、特定事業所加算から切り離した別個の加算とする。
　イ ケアマネジメントの公正中立性の確保を図る観点から、事業者に、以下について、利用者に説明を行うとともに、介護サービス情報公表制度において公表することを求める。
　　・ 前６か月間に作成したケアプランにおける、訪問介護、通所介護、地域密着型通所介護、福祉用具貸与の各サービスの利用割合・ 前６か月間に作成したケアプランにおける、訪問介護、通所介護、地域密着型通所介護、福祉用具貸与の各サービスごとの、同一事業者によって提供されたものの割合
　ウ （介護予防）（看護）小規模多機能型居宅介護事業所連携加算について、算定率が低調であることを踏まえ、報酬体系の簡素化の観点から、廃止する。※廃止
</t>
  </si>
  <si>
    <t>50・51・52</t>
  </si>
  <si>
    <t xml:space="preserve">逓減制における見直し
</t>
  </si>
  <si>
    <t>53</t>
  </si>
  <si>
    <t>医療機関との情報連携の強化</t>
  </si>
  <si>
    <t>・居宅介護支援について、医療と介護の連携を強化し、適切なケアマネジメントの実施やケアマネジメントの質の向上を進める観点から、利用者が医療機関において医師の診察を受ける際に介護支援専門員が同席し、医師等と情報連携を行い、当該情報を踏まえてケアマネジメントを行うことを一定の場合に評価する新たな加算を創設する。※新設</t>
  </si>
  <si>
    <t>54</t>
  </si>
  <si>
    <t>看取り期におけるサービス利用前の相談・調整等に係る評価</t>
  </si>
  <si>
    <t>・居宅介護支援について、看取り期における適切な居宅介護支援の提供や医療と介護の連携を推進する観点から、居宅サービス等の利用に向けて介護支援専門員が利用者の退院時等にケアマネジメント業務を行ったものの利用者の死亡によりサービス利用に至らなかった場合に、モニタリングやサービス担当者会議における検討等必要なケアマネジメント業務や給付管理のための準備が行われ、介護保険サービスが提供されたものと同等に取り扱うことが適当と認められるケースについて、居宅介護支援の基本報酬の算定を可能とする見直しを行う。</t>
  </si>
  <si>
    <t>55</t>
  </si>
  <si>
    <t xml:space="preserve">介護予防支援の充実
</t>
  </si>
  <si>
    <t>・介護予防支援について、地域包括支援センターが居宅介護支援事業者に外部委託を行いやすい環境の整備を進める観点から、地域包括支援センターが委託する個々のケアプランについて、委託時における、居宅介護支援事業者との適切な情報連携等を評価する新たな加算を創設する。※新設</t>
  </si>
  <si>
    <t>56</t>
  </si>
  <si>
    <t>・離島や中山間地域等の要介護者に対する介護サービスの提供を促進する観点から、以下の見直しを行う。他のサービスと同様、これらの加算については、区分支給限度基準額の算定に含めないこととする。
　ア 夜間対応型訪問介護について、移動のコストを適切に評価する観点からも、他の訪問系サービスと同様に、特別地域加算、中山間地域等における小規模事業所加算、中山間地域等に居住する者へのサービス提供加算の対象とする。
　イ 認知症対応型通所介護について、他の通所系サービスと同様に、中山間地域等に居住する者へのサービス提供加算の対象とする。
　ウ 小規模多機能型居宅介護及び看護小規模多機能型居宅介護について、「訪問」も提供することを踏まえ、移動のコストを適切に評価する観点からも、訪問系サービスと同様に、特別地域加算、中山間地域等における小規模事業所加算の対象とする。</t>
  </si>
  <si>
    <t>58</t>
  </si>
  <si>
    <t>地域の特性に応じた認知症グループホームの確保</t>
  </si>
  <si>
    <t>・認知症グループホームについて、地域の特性に応じたサービスの整備・提供を促進する観点から、ユニット数を弾力化するとともに、サテライト型事業所の基準を創設する。
　ア 認知症グループホームは地域密着型サービス（定員 29 人以下）であることを踏まえ、経営の安定性の観点から、ユニット数について、「原則１又は２、地域の実情により事業所の効率的運営に必要と認められる場合は３」とされているところ、これを「３以下」とする。
　イ 複数事業所で人材を有効活用しながら、より利用者に身近な地域でサービス提供が可能となるようにする観点から、サテライト型事業所の基準を創設する。同基準は、本体事業所との兼務等により、代表者、管理者を配置しないことや、介護支援専門員ではない認知症介護実践者研修を修了した者を計画作成担当者として配置することができるようにするなど、サテライト型小規模多機能型居宅介護の基準も参考にしつつ、サービス提供体制を適切に維持できるようにするため、サテライト型事業所のユニット数については、本体事業所のユニット数を上回らず、かつ、本体事業所のユニット数との合計が最大４までとする。</t>
  </si>
  <si>
    <t>59・60・61</t>
  </si>
  <si>
    <t>過疎地域等におけるサービス提供の確保</t>
  </si>
  <si>
    <t>・「令和元年の地方からの提案等に関する対応方針」（令和元年 12 月 23 日閣議決定）を踏まえ、小規模多機能型居宅介護及び看護小規模多機能型居宅介護について、過疎地域等におけるサービス提供を確保する観点から、過疎地域等において、地域の実情により事業所の効率的運営に必要であると市町村が認めた場合に、人員・設備基準を満たすことを条件として、登録定員を超過した場合の報酬減算を一定の期間（市町村が登録定員の超過を認めた時から当該介護保険事業計画期間終了までの最大３年間を基本とする。また、介護保険事業計画の見直しごとに、市町村が将来のサービス需要の見込みを踏まえて改めて検討し、代替サービスを新規整備するよりも既存の事業所を活用した方が効率的であると認めた場合に限り、次の介護保険事業計画期間の終期まで延長が可能）行わないこととする。</t>
  </si>
  <si>
    <t>62</t>
  </si>
  <si>
    <t>地域の特性に応じた小規模多機能型居宅介護の確保</t>
  </si>
  <si>
    <t>63</t>
  </si>
  <si>
    <t xml:space="preserve">特例居宅介護サービス費による地域の実情に応じたサービス提供の確保
</t>
  </si>
  <si>
    <t>・中山間地域等において、地域の実情に応じた柔軟なサービス提供をより可能とする観点から、令和２年の地方分権改革に関する提案募集における提案（訪問看護ステーションごとに置くべき看護師等の員数を「従うべき基準」から「参酌すべき基準」とする）も踏まえ、特例居宅介護サービス費等の対象地域と特別地域加算の対象地域について、自治体からの申請を踏まえて、それぞれについて分けて指定を行う等の対応を行う。</t>
  </si>
  <si>
    <t>64</t>
  </si>
  <si>
    <t xml:space="preserve">・リハビリテーション・機能訓練、口腔、栄養の取組を一体的に運用し、自立支援・重度化防止を効果的に進める観点から、以下の見直しを行う。
　ア リハビリテーション・機能訓練、口腔、栄養に関する加算等の算定要件とされている計画作成や会議について、リハビリテーション専門職、管理栄養士、歯科衛生士が必要に応じて参加することを明確化する。
　イ リハビリテーション・機能訓練、口腔、栄養に関する各種計画書（リハビリテーション計画書、栄養ケア計画書、口腔機能向上サービスの管理指導計画・実施記録）について、重複する記載項目を整理するとともに、それぞれの実施計画を一体的に記入できる様式を設ける。
</t>
  </si>
  <si>
    <t>67</t>
  </si>
  <si>
    <t>・自立支援・重度化防止に向けた更なる質の高い取組を促す観点から、リハビリテーションマネジメント加算について、以下の見直しを行う。
　ア 報酬体系の簡素化と事務負担軽減の観点から、算定率の高いリハビリテーションマネジメント加算（Ⅰ）及び介護予防訪問・通所リハビリテーションのリハビリテーションマネジメント加算は廃止し、同加算の算定要件は基本報酬の算定要件とし、基本報酬で評価を行う。
　イ 訪問リハビリテーションにおける同加算と通所リハビリテーションの同加算の評価の整合性を図る観点から、リハビリテーションマネジメント加算（Ⅱ）及び（Ⅲ）の評価の見直しを行う。
　ウ 令和３年度からの CHASE・VISIT の一体的な運用に伴い、リハビリテーションマネジメント加算（Ⅳ）を廃止するとともに、定期的なリハビリテーション会議によるリハビリテーション計画の見直しが要件とされているリハビリテーションマネジメント加算（Ⅱ）及び（Ⅲ）それぞれにおいて、事業所が ＣHASE・VISIT へデータを提出しフィードバックを受けPDCA サイクルを推進することを評価する。（※２（１）イ参照）
　エ CHASE・VISIT への利用者情報の入力負担の軽減及びよりフィードバックに適するデータを優先的に収集する観点から、リハビリテーション実施計画書の項目について、CHASE・VISIT にデータ提供する場合の必須項目と任意項目を定める。
　オ リハビリテーションマネジメント加算の算定要件の一つである「定期的な会議の開催」について、利用者の了解を得た上で、テレビ会議等の対面を伴わない方法により開催することを可能とする。（※４（２）④参照）</t>
  </si>
  <si>
    <t>68-72</t>
  </si>
  <si>
    <t>リハビリテーションマネジメント等の見直し</t>
  </si>
  <si>
    <t>・介護老人保健施設（リハビリテーションマネジメント）及び介護医療院（特別診療費（理学療法・作業療法・言語聴覚療法）について、自立支援・重度化防止に向けた更なる質の高い取組を促す観点から、訪問リハビリテーション等と同様に、CHASE・VISIT へリハビリテーションのデータを提出しフィードバックを受けて PDCA サイクルを推進することを評価する新たな加算を創設する。（※３（２）①イ参照）※新設</t>
  </si>
  <si>
    <t>73</t>
  </si>
  <si>
    <t>・１週に６回を限度として算定が認められている訪問リハビリテーションについて、退院・退所直後のリハビリテーションの充実を図る観点から、退院・退所の日から起算して３月以内の利用者に対しては、診療報酬の例も参考に、週 12 回まで算定を可能とする。※要件</t>
  </si>
  <si>
    <t>74</t>
  </si>
  <si>
    <t>社会参加支援加算の見直し</t>
  </si>
  <si>
    <t>・社会参加支援加算について、算定要件である「社会参加への移行状況」の達成状況等を踏まえ、利用者に対する適時・適切なリハビリテーションの提供を一層促進する観点から、以下の見直しを行う。
　ア 算定要件である、社会参加への移行状況の計算式と、リハビリテーションの利用の回転率について、実情に応じて見直す。
　イ リハビリテーションの提供終了後、一定期間内に居宅訪問等により社会参加への移行が３月以上継続する見込みであることを確認する算定要件について、提供終了後１月後の移行の状況を電話等で確認することに変更する。また、移行を円滑に進める観点から、リハビリテーション計画書を移行先の事業所に提供することを算定要件に加える。
　ウ 加算の趣旨や内容を踏まえて、加算の名称を「移行支援加算」とする。※要件、名称</t>
  </si>
  <si>
    <t>75</t>
  </si>
  <si>
    <t>生活行為向上リハビリテーション実施加算の見直し</t>
  </si>
  <si>
    <t>・生活行為向上リハビリテーション実施加算について、廃用症候群や急性増悪等によって生活機能が低下した利用者に対する、適時適切なリハビリテーションの提供を一層促進する観点から、事業所の加算を取得しない理由等も踏まえ、以下の見直しを行う。
　ア 加算算定後に継続利用する場合の減算を廃止する。
　イ 生活行為向上リハビリテーションの実施開始から３月以内と３月以上６月以内で階段状になっている単位数を単一（現行の３月以内より低く設定）にする。
　ウ 活動と参加の取組を促進する観点から、同加算の利用者の要件や取組の内容について明確化する。</t>
  </si>
  <si>
    <t>76・77</t>
  </si>
  <si>
    <t>リハビリテーション計画書と個別機能訓練計画書の書式の見直し</t>
  </si>
  <si>
    <t>78</t>
  </si>
  <si>
    <t>79
・
80</t>
  </si>
  <si>
    <t>79・80</t>
  </si>
  <si>
    <t>81</t>
  </si>
  <si>
    <t>通所介護等の入浴介助加算の見直し</t>
  </si>
  <si>
    <t>・通所介護等における入浴介助加算について、利用者の自宅での入浴の自立を図る観点から、以下の見直しを行う。
　ア 利用者が自宅において、自身又は家族等の介助によって入浴を行うことができるよう、利用者の身体状況や医師・理学療法士・作業療法士・介護福祉士・介護支援専門員等が訪問により把握した利用者宅の浴室の環境を踏まえた個別の入浴計画を作成し、同計画に基づき事業所において個別の入浴介助を行うことを評価する新たな区分を設ける。
　イ 現行相当の加算区分については、現行の入浴介助加算は多くの事業所で算定されていることを踏まえ、また、新たな加算区分の取組を促進する観点から、評価の見直しを行う。</t>
  </si>
  <si>
    <t>82</t>
  </si>
  <si>
    <t xml:space="preserve">通所リハビリテーションの入浴介助加算の見直し
</t>
  </si>
  <si>
    <t>・通所リハビリテーションにおける入浴介助加算について、利用者の自宅での入浴の自立を図る観点から、以下の見直しを行う。
　ア 利用者が自宅において、自身又は家族等の介助によって入浴を行うことができるよう、利用者の身体状況や医師・理学療法士・作業療法士・介護支援専門員等が訪問により把握した利用者宅の浴室の環境を踏まえた個別の入浴計画を医師との連携の下に作成し、同計画に基づき事業所において個別の入浴介助を行うことを評価する新たな区分を設ける。
　イ 現行相当の加算区分については、現行の入浴介助加算は多くの事業所で算定されていることを踏まえ、また、新たな加算区分の取組を促進する観点から、評価の見直しを行う。</t>
  </si>
  <si>
    <t>83</t>
  </si>
  <si>
    <t>介護付きホームにおける個別機能訓練加算の見直し</t>
  </si>
  <si>
    <t xml:space="preserve">・介護付きホームにおける個別機能訓練加算について、より利用者の自立支援等に資する個別機能訓練の提供を促進する観点から、CHASE へのデータ提出とフィードバックの活用による更なる PDCA サイクルの推進・ケアの向上を図ることを評価する新たな区分を設ける。（※３（２）①イ参照）※新設
</t>
  </si>
  <si>
    <t>84</t>
  </si>
  <si>
    <t>特別養護老人ホームにおける個別機能訓練加算の見直し</t>
  </si>
  <si>
    <t xml:space="preserve">・特別養護老人ホームにおける個別機能訓練加算について、より利用者の自立支援等に資する個別機能訓練の提供を促進する観点から、CHASE へのデータ提出とフィードバックの活用による更なる PDCA サイクルの推進・ケアの向上を図ることを評価する新たな区分を設ける。（※３（２）①イ参照）※新設
</t>
  </si>
  <si>
    <t>85</t>
  </si>
  <si>
    <t xml:space="preserve">施設系サービスにおける口腔衛生管理の強化※３年の経過措置
</t>
  </si>
  <si>
    <t>・全ての施設系サービスにおいて口腔衛生管理体制を確保するよう促すとともに、入所者の状態に応じた丁寧な口腔衛生管理を更に充実させる観点から、以下の見直しを行う。
　ア 施設系サービスにおける口腔衛生管理体制加算を廃止し、同加算の算定要件の取組を一定緩和した上で、基本サービスとして行うこととする。このため、施設系サービスについて、口腔衛生管理体制を整備し、入所者ごとの状態に応じた口腔衛生の管理を行うことを求める。その際、３年の経過措置期間を設けることとする。※経過措置
　イ 口腔衛生管理加算について、CHASE へのデータ提出とフィードバックの活用による更なる PDCA サイクルの推進・ケアの向上を図ることを評価する新たな区分を設ける。（※３（２）①イ参照）※新設</t>
  </si>
  <si>
    <t>86</t>
  </si>
  <si>
    <t>施設系サービスにおける栄養ケア・マネジメントの充実</t>
  </si>
  <si>
    <t>87</t>
  </si>
  <si>
    <t>多職種連携における管理栄養士の関与の強化</t>
  </si>
  <si>
    <t>・介護保険施設において多職種連携で行う取組について、管理栄養士の役割や関与を強化する観点から、以下の見直しを行う。
　ア 看取り期における栄養ケアの充実を図る観点から、介護保険施設における看取りへの対応に係る加算（看取り介護加算、ターミナルケア加算）又は基本報酬の算定要件において、関与する専門職として管理栄養士を明記する。
　イ 褥瘡の発生や改善は栄養と大きく関わることを踏まえ、褥瘡マネジメント加算、褥瘡対策指導管理の算定要件において、関与する専門職として管理栄養士を明記する。</t>
  </si>
  <si>
    <t>88</t>
  </si>
  <si>
    <t>通所系サービス等における口腔機能向上の取組の充実</t>
  </si>
  <si>
    <t>89</t>
  </si>
  <si>
    <t>通所系サービス等における栄養ケア・マネジメントの充実</t>
  </si>
  <si>
    <t>・通所系サービス等について、栄養改善が必要な者を的確に把握し、適切なサービスにつなげていく観点から、以下の見直しを行う。
　ア 管理栄養士と介護職員等の連携による栄養アセスメントの取組を評価する新たな加算を創設する。その際、CHASE へのデータ提出とフィードバックの活用による更なる PDCA サイクルの推進・ケアの向上を図ることを要件の一つとする。（※３（２）①イ参照）
　イ 栄養改善加算について、栄養改善が必要な者に適切な栄養管理を行う観点から、事業所の管理栄養士が必要に応じて居宅を訪問しての栄養改善サービスの取組を行うことを求めるとともに、評価の充実を図る。
　ウ ア及びイにおける管理栄養士については、外部（他の介護事業所、医療機関、介護保険施設又は栄養ケア・ステーション）との連携による配置を可能とする。
　エ ア及びイの加算については、通所系サービスに加えて、看護小規模多機能型居宅介護を対象とする。</t>
  </si>
  <si>
    <t>90</t>
  </si>
  <si>
    <t>認知症グループホームにおける栄養改善の推進</t>
  </si>
  <si>
    <t>・認知症グループホームについて、栄養改善の取組を進める観点から、管理栄養士（外部との連携を含む）が介護職員等へ利用者の栄養・食生活に関する助言や指導を行う体制づくりを進めることを評価する新たな加算を創設する。※新設</t>
  </si>
  <si>
    <t>91</t>
  </si>
  <si>
    <t xml:space="preserve">・介護サービスの質の評価と科学的介護の取組を推進し、介護サービスの質の向上を図る観点から、以下の見直しを行う。
　ア 施設系サービス、通所系サービス、居住系サービス、多機能系サービスについて、CHASE の収集項目の各領域（総論（ADL）、栄養、口腔・嚥下、認知症）について、事業所の全ての利用者に係るデータを横断的に CHASEに提出してフィードバックを受け、それに基づき事業所の特性やケアの在り方等を検証して、利用者のケアプランや計画に反映させる、事業所単位での PDCA サイクルの推進・ケアの質の向上の取組を評価する新たな加算を創設する。その際、提出・活用するデータについては、サービスごとの特性や事業所の入力負担等を勘案した項目とする。加えて、詳細な既往歴や服薬情報、家族の情報等より精度の高いフィードバックを受けることができる項目を提出・活用した場合には、更なる評価を行う区分を設ける。
　イ 施設系サービス、通所系サービス、居住系サービス、多機能系サービスについて、CHASE の収集項目の各領域に関連する加算等において、利用者ごとの計画書の作成とそれに基づくケアの実施・評価・改善等を通じたPDCA サイクルの取組に加えて、 CHASE・VISIT へのデータ提出とフィードバックの活用により更なる PDCA サイクルの推進・ケアの質の向上を図ることを評価・推進する。
　ウ 介護関連データの収集・活用及び PDCA サイクルによる科学的介護を推進していく観点から、全てのサービス（居宅介護支援を除く）について、CHASE・VISIT を活用した計画の作成や事業所単位での PDCA サイクルの推進、ケアの質の向上の取組を推奨する。居宅介護支援については、各利用者のデータ及びフィードバック情報のケアマネジメントへの活用を推奨する。
　エ CHASE・VISIT を一体的に運用する観点から、VISIT 情報についても上記の枠組みに位置付けて収集・活用する。
</t>
  </si>
  <si>
    <t>93
・
94
・
95</t>
  </si>
  <si>
    <t>（※（１）②再掲）</t>
  </si>
  <si>
    <t>●</t>
  </si>
  <si>
    <t>（※（１）③再掲）</t>
  </si>
  <si>
    <t>ADL 維持等加算の見直し</t>
  </si>
  <si>
    <t xml:space="preserve">96
・
97
</t>
  </si>
  <si>
    <t>介護老人保健施設における在宅復帰・在宅療養支援機能の評価の充実</t>
  </si>
  <si>
    <t>98
・
99</t>
  </si>
  <si>
    <t>寝たきり予防・重度化防止のためのマネジメントの推進</t>
  </si>
  <si>
    <t>・介護保険施設において、利用者の尊厳の保持、自立支援・重度化防止の推進、廃用や寝たきりの防止等の観点から、医師の関与の下、リハビリテーション・機能訓練、介護等を行う取組を推進することとする。
　このため、定期的に全ての利用者に対する医学的評価と、それに基づくリハビリテーションや日々の過ごし方等についてのアセスメントを実施するとともに、介護支援専門員やその他の介護職員が、日々の生活全般において適切なケアを実施するための計画を策定し、それに基づいて日々のケア等を行う取組を評価する新たな加算を創設する。その際、CHASE へのデータ提出とフィードバックの活用による PDCA サイクルの推進・ケアの向上を図ることを求める。（※３（２）①イ参照）</t>
  </si>
  <si>
    <t>101</t>
  </si>
  <si>
    <t>褥瘡マネジメント加算等の見直し</t>
  </si>
  <si>
    <t>・褥瘡マネジメント加算（介護医療院は褥瘡対策指導管理）について、介護の質の向上に係る取組を一層推進する観点から、以下の見直しを行う。
　ア 計画の見直しを含めた施設の継続的な取組を評価する観点から、３月に１回を上限とする算定について、毎月の算定を可能とする（介護医療院を除く）。
　イ 現行の褥瘡管理の取組（プロセス）への評価に加え、褥瘡の発生予防や状態改善等（アウトカム）について評価を行う新たな区分を設ける。その際、褥瘡の定義や評価指標について、統一的に評価することが可能なものを用いる。
　ウ CHASE へのデータ提出とフィードバックの活用による PDCA サイクルの推進・ケアの向上を図ることを求める。（※３（２）①イ参照）
　エ 看護小規模多機能型居宅介護を同加算の対象とする。</t>
  </si>
  <si>
    <t>102
・
103</t>
  </si>
  <si>
    <t xml:space="preserve">排せつ支援加算の見直し
</t>
  </si>
  <si>
    <t>・排せつ支援加算（介護療養型医療施設を除く）について、介護の質の向上に係る取組を一層推進する観点から、以下の見直しを行う。
　ア 排せつ状態の改善が期待できる入所者を漏れなく支援していく観点から、全ての入所者に対して定期的な評価（スクリーニング）の実施を求め、事業所全体の取組として評価する。
　イ 継続的な取組を促進する観点から、現行、６か月間に限って算定可能とされているところを、６か月以降も継続して算定可能とする。
　ウ 入所者全員に対する排せつ支援の取組（プロセス）への評価に加え、排せつ状態の改善（アウトカム）について評価を行う新たな区分を設ける。その際、定義や指標について、統一的に評価することが可能なものを用いる。
　エ CHASE へのデータ提出とフィードバックの活用による PDCA サイクルの推進・ケアの向上を図ることを求める。（※３（２）①イ参照）
　オ 看護小規模多機能型居宅介護を同加算の対象とする。</t>
  </si>
  <si>
    <t>104
・
105</t>
  </si>
  <si>
    <t xml:space="preserve">①処遇改善加算の職場環境等要件の見直し
</t>
  </si>
  <si>
    <t>・介護職員処遇改善加算及び介護職員等特定処遇改善加算の算定要件の一つである職場環境等要件について、介護事業者による職場環境改善の取組をより実効性が高いものとする観点から、以下の見直しを行う。
　ア 職場環境等要件に定める取組について、職員の離職防止・定着促進を図る観点から、以下の取組がより促進されるように見直しを行う。
　　・ 職員の新規採用や定着促進に資する取組
　　・ 職員のキャリアアップに資する取組
　　・ 両立支援・多様な働き方の推進に資する取組
　　・ 腰痛を含む業務に関する心身の不調に対応する取組
　　・ 生産性の向上につながる取組
　　・ 仕事へのやりがい・働きがいの醸成や職場のコミュニケーションの円滑化等、職員の勤務継続に資する取組
　イ 職場環境等要件に基づく取組の実施について、過去ではなく、当該年度における取組の実施を求める。</t>
  </si>
  <si>
    <t>108</t>
  </si>
  <si>
    <t xml:space="preserve">介護職員等特定処遇改善加算の見直し
</t>
  </si>
  <si>
    <t xml:space="preserve">・介護職員等特定処遇改善加算について、リーダー級の介護職員について他産業と遜色ない賃金水準の実現を図りながら、介護職員の更なる処遇改善を行うとの趣旨は維持した上で、小規模事業者を含め事業者がより活用しやすい仕組みとする観点から、以下の見直しを行う。
　・ 平均の賃金改善額の配分ルールについて、「その他の職種」は「その他の介護職員」の「２分の１を上回らないこと」とするルールは維持した上で、「経験・技能のある介護職員」は「その他の介護職員」の「2 倍以上とすること」とするルールについて、「より高くすること」とする。
</t>
  </si>
  <si>
    <t>109</t>
  </si>
  <si>
    <t xml:space="preserve">サービス提供体制強化加算の見直し
</t>
  </si>
  <si>
    <t>110</t>
  </si>
  <si>
    <t>特定事業所加算の見直し</t>
  </si>
  <si>
    <t>・訪問介護の特定事業所加算について、事業所を適切に評価する観点から、訪問介護以外のサービスにおける類似の加算であるサービス提供体制強化加算の見直しも踏まえて、以下の見直しを行う。
　 ・勤続年数が一定期間以上の職員の割合を要件とする新たな区分を設ける。</t>
  </si>
  <si>
    <t>111
・
112</t>
  </si>
  <si>
    <t>・介護付きホームについて、入居者の実態に合った適切な評価を行う観点から、入居継続支援加算について、「たんの吸引等を必要とする者の割合が利用者の 15％以上」の場合の評価に加えて、「５％以上 15％未満」の場合に評価する新たな区分を設ける。</t>
  </si>
  <si>
    <t>113</t>
  </si>
  <si>
    <t>人員配置基準における両立支援への配慮</t>
  </si>
  <si>
    <t>・介護現場において、仕事と育児や介護との両立が可能となる環境整備を進め、職員の離職防止・定着促進を図る観点から、各サービスの人員配置基準や報酬算定について、以下の見直しを行う。
　ア 「常勤」の計算に当たり、職員が育児・介護休業法による育児の短時間勤務制度を利用する場合に加えて、介護の短時間勤務制度等を利用する場合にも、週 30 時間以上の勤務で「常勤」として扱うことを認める。
　イ 「常勤換算方法」の計算に当たり、職員が育児・介護休業法による短時間勤務制度等を利用する場合、週 30 時間以上の勤務で常勤換算での計算上も１（常勤）と扱うことを認める。
　ウ 人員配置基準や報酬算定において「常勤」での配置が求められる職員が、産前産後休業や育児・介護休業等を取得した場合に、同等の資質を有する複数の非常勤職員を常勤換算することで、人員配置基準を満たすことを認める。
　エ ウの場合において、常勤職員の割合を要件とするサービス提供体制強化加算等の加算について、産前産後休業や育児・介護休業等を取得した当該職員についても常勤職員の割合に含めることを認める。</t>
  </si>
  <si>
    <t>114</t>
  </si>
  <si>
    <t>ハラスメント対策の強化</t>
  </si>
  <si>
    <t>・介護サービス事業者の適切なハラスメント対策を強化する観点から、全ての介護サービス事業者に、男女雇用機会均等法等におけるハラスメント対策に関する事業者の責務を踏まえつつ、ハラスメント対策を求めることとする。</t>
  </si>
  <si>
    <t>115</t>
  </si>
  <si>
    <t>①見守り機器等を導入した場合の夜勤職員配置加算等の見直し</t>
  </si>
  <si>
    <t>117</t>
  </si>
  <si>
    <t xml:space="preserve">見守り機器を導入した場合の夜間における人員配置基準の緩和
</t>
  </si>
  <si>
    <t>118</t>
  </si>
  <si>
    <t>テクノロジーの活用によるサービスの質の向上や業務効率化の推進</t>
  </si>
  <si>
    <t>119</t>
  </si>
  <si>
    <t>会議や多職種連携における ICT の活用</t>
  </si>
  <si>
    <t>・運営基準や加算の要件等において実施が求められる各種会議等（利用者の居宅を訪問しての実施が求められるものを除く）について、感染防止や多職種連携の促進の観点から、以下の見直しを行う。
　ア 利用者等が参加せず、医療・介護の関係者のみで実施するものについて、「医療・介護関係事業者における個人情報の適切な取扱のためのガイダンス」及び「医療情報システムの安全管理に関するガイドライン」等を参考にして、テレビ電話等を活用しての実施を認める。
　イ 利用者等が参加して実施するものについて、上記に加えて、利用者等の同意を得た上で、テレビ電話等を活用しての実施を認める。</t>
  </si>
  <si>
    <t>120</t>
  </si>
  <si>
    <t>・薬剤師による居宅療養管理指導について、診療報酬の例も踏まえて、新たに情報通信機器を用いた服薬指導の評価を創設する。その際、対面と組み合わせて計画的に実施することとし、算定回数は現行の上限の範囲内で柔軟に設定する。</t>
  </si>
  <si>
    <t>121</t>
  </si>
  <si>
    <t>療養通所介護の利用者の状態確認における ICT の活用</t>
  </si>
  <si>
    <t>・療養通所介護において、全ての利用者について看護職員が毎回訪問し通所できる状態か確認することを求めていることについて、長期間状態が安定している利用者がいる現状を踏まえ、人材の有効活用を図る観点から、一定の要件を満たす利用者については ICT を活用して状態確認を行うことを可能とする。</t>
  </si>
  <si>
    <t>122</t>
  </si>
  <si>
    <t>・指定権者（市町村）間の人員配置要件のばらつきをなくすため、利用者へのサービス提供に支障がないことを前提に、小規模多機能型居宅介護の例を参考に、以下について明確化する。
　ア 計画作成責任者（定期巡回・随時対応型訪問介護看護）及び面接相談員（夜間対応型訪問介護）について、管理者との兼務が可能であること。
　イ オペレーター及び随時訪問サービスを行う訪問介護員は、夜間・早朝（18 時～８時）において、必ずしも事業所内にいる必要はないこと。</t>
  </si>
  <si>
    <t>123</t>
  </si>
  <si>
    <t>オペレーターの配置基準等の緩和</t>
  </si>
  <si>
    <t>124</t>
  </si>
  <si>
    <t>認知症グループホームの夜勤職員体制の見直し</t>
  </si>
  <si>
    <t>・１ユニットごとに夜勤１人以上の配置とされている認知症グループホームの夜間・深夜時間帯の職員体制について、１ユニットごとに１人夜勤の原則は維持（３ユニットであれば３人夜勤）した上で、利用者の安全確保や職員の負担にも留意しつつ、人材の有効活用を図る観点から、３ユニットの場合であって、各ユニットが同一階に隣接しており、職員が円滑に利用者の状況把握を行い、速やかな対応が可能な構造で、安全対策（マニュアルの策定、訓練の実施）をとっていることを要件に、例外的に夜勤２人以上の配置に緩和できることとし、事業所が夜勤職員体制を選択することを可能とする。併せて、３ユニット２人夜勤の配置にする場合の報酬を設定する。</t>
  </si>
  <si>
    <t>125</t>
  </si>
  <si>
    <t>管理者交代時の研修の修了猶予措置</t>
  </si>
  <si>
    <t xml:space="preserve">・管理者の要件とされている認知症介護実践者研修及び認知症対応型サービス事業管理者研修の修了について、研修の実施時期が自治体によって他律的に決定されるものであることを踏まえ、計画作成担当者に係る措置と同様に、管理者が交代する場合において、新たな管理者が、市町村からの推薦を受けて都道府県に研修の申し込みを行い、研修を修了することが確実に見込まれる場合は、研修を修了していなくてもよい取扱いとする。
なお、事業者の新規指定時には、管理者は原則どおり研修を修了していることを必要とする。
</t>
  </si>
  <si>
    <t>126</t>
  </si>
  <si>
    <t>介護老人福祉施設等の人員配置基準の見直し</t>
  </si>
  <si>
    <t>127
 -
130</t>
  </si>
  <si>
    <t>看護職員の配置基準の見直し</t>
  </si>
  <si>
    <t xml:space="preserve">・短期入所生活介護における看護職員の配置基準について、看護職員の確保が困難な状況がある中で、人材を有効活用しながら、医療的ケアを行う体制の充実を図る観点から、以下の見直しを行う。
　ア 看護職員の配置が必須ではない単独型及び併設型かつ定員19 人以下の事業所について、看護職員を配置しなかった場合であっても、医療的ケアの必要な利用者への対応の充実を図るため、利用者の状態像に応じて必要がある場合には、看護職員を病院、診療所又は訪問看護ステーション等との密接かつ適切な連携により確保すること（当該連携により、看護職員が必要に応じてサービス提供日ごとに利用者の健康状態の確認を行うこと、当該事業所へ駆けつけることができる体制や適切な指示ができる連絡体制などを確保すること）を求めることとする。
　イ 看護職員の常勤１名以上の配置が求められている併設型かつ定員20 人以上の事業所について、類型・定員により必要とされる医療的ケアに差はないことを踏まえ、人材の有効活用を図る観点から、単独型及び併設型かつ定員19 人以下の事業所と同様の人員配置基準とする。
</t>
  </si>
  <si>
    <t>131</t>
  </si>
  <si>
    <t>管理者の配置基準の緩和</t>
  </si>
  <si>
    <t>・共用型認知症対応型通所介護における管理者の配置基準について、人材の有効活用を図る観点から、人員配置基準等が本体施設・事業所と一体のものとして定められていること等を踏まえ、事業所の管理上支障がない場合は、本体施設・事業所の職務とあわせて、共用型認知症対応型通所介護事業所の他の職務に従事することを可能とする。</t>
  </si>
  <si>
    <t>132</t>
  </si>
  <si>
    <t>外部評価に係る運営推進会議の活用</t>
  </si>
  <si>
    <t>・認知症グループホームにおいて求められている「第三者による外部評価」について、業務効率化の観点から、既存の外部評価（都道府県が指定する外部評価機関によるサービスの評価）は維持した上で、小規模多機能型居宅介護等と同様に、自らその提供するサービスの質の評価（自己評価）を行い、これを市町村や地域包括支援センター等の公正・中立な立場にある第三者が出席する運営推進会議に報告し、評価を受けた上で公表する仕組みを制度的に位置付け、当該運営推進会議と既存の外部評価による評価のいずれかから「第三者による外部評価」を受けることとする。</t>
  </si>
  <si>
    <t>133</t>
  </si>
  <si>
    <t>計画作成担当者の配置基準の緩和</t>
  </si>
  <si>
    <t>・認知症グループホームにおいて、人材の有効活用を図る観点から、介護支援専門員である計画作成担当者の配置について、ユニットごとに１名以上の配置から、事業所ごとに１名以上の配置に緩和する。</t>
  </si>
  <si>
    <t>134</t>
  </si>
  <si>
    <t>利用者への説明・同意等に係る見直し</t>
  </si>
  <si>
    <t xml:space="preserve">・利用者の利便性向上や介護サービス事業者の業務負担軽減の観点から、政府の方針も踏まえ、ケアプランや重要事項説明書等における利用者等への説明・同意について、以下の見直しを行う。
　ア 書面で説明・同意等を行うものについて、電磁的記録による対応を原則認めることとする。
　イ 利用者等の署名・押印について、求めないことが可能であること及びその場合の代替手段を明示するとともに、様式例から押印欄を削除する。
</t>
  </si>
  <si>
    <t>136</t>
  </si>
  <si>
    <t>員数の記載や変更届出の明確化</t>
  </si>
  <si>
    <t>・介護サービス事業者の業務負担軽減やいわゆるローカルルールの解消を図る観点から、運営規程や重要事項説明書に記載する従業員の「員数」について、「○○人以上」と記載することが可能であること及び運営規程における「従業者の職種、員数及び職務の内容」について、その変更の届出は年１回で足りることを明確化する。</t>
  </si>
  <si>
    <t>137</t>
  </si>
  <si>
    <t>記録の保存等に係る見直し</t>
  </si>
  <si>
    <t>・介護サービス事業者の業務負担軽減やいわゆるローカルルールの解消を図る観点から、介護サービス事業者における諸記録の保存、交付等について、適切な個人情報の取り扱いを求めた上で、電磁的な対応を原則認めることとし、その範囲を明確化する。また、記録の保存期間について、他の制度の取り扱いも参考としつつ、明確化を図る。</t>
  </si>
  <si>
    <t>138</t>
  </si>
  <si>
    <t>運営規程等の掲示に係る見直し</t>
  </si>
  <si>
    <t>・介護サービス事業者の業務負担軽減や利用者の利便性の向上を図る観点から、運営規程等の重要事項について、事業所の掲示だけでなく、閲覧可能な形でファイル等で備え置くこと等を可能とする。</t>
  </si>
  <si>
    <t>139</t>
  </si>
  <si>
    <t>同一建物減算適用時等の区分支給限度基準額の計算方法の適正化</t>
  </si>
  <si>
    <t>142</t>
  </si>
  <si>
    <t>夜間対応型訪問介護の基本報酬の見直し</t>
  </si>
  <si>
    <t>・定額のオペレーションサービス部分（基本夜間対応型訪問介護費）と出来高の訪問サービス部分（定期巡回サービス費及び随時訪問サービス費）で構成される夜間対応型訪問介護費（Ⅰ）について、月に一度も訪問サービスを受けていない利用者が存在するなどの給付実態を踏まえて、定額オペレーションサービス部分の評価の適正化を行う。</t>
  </si>
  <si>
    <t>143</t>
  </si>
  <si>
    <t>・訪問看護の機能強化を図る観点から、理学療法士等によるサービス提供の状況や他の介護サービス等との役割分担も踏まえて、理学療法士・作業療法士・言語聴覚士が行う訪問看護及び介護予防訪問看護について、評価や提供回数等の見直しを行う。</t>
  </si>
  <si>
    <t>144</t>
  </si>
  <si>
    <t>長期期間利用の介護予防リハビリテーションの適正化</t>
  </si>
  <si>
    <t>・近年の受給者数や利用期間及び利用者のADL 等を踏まえ、適切なサービス提供とする観点から、介護予防サービスにおけるリハビリテーションについて、利用開始から一定期間が経過した後の評価の見直しを行う。</t>
  </si>
  <si>
    <t>145※予防のみ</t>
  </si>
  <si>
    <t>事業所医師が診療しない場合の減算（未実施減算）の強化</t>
  </si>
  <si>
    <t xml:space="preserve">・訪問リハビリテーションについて、リハビリテーション計画の作成にあたって事業所医師が診療せずに「適切な研修の修了等」をした事業所外の医師が診療等した場合に適正化（減算）した単位数で評価を行う診療未実施減算について、事業所の医師の関与を進める観点から、以下の見直しを行う。
　ア 事業所外の医師に求められる「適切な研修の修了等」について、令和３年３月31 日までとされている適用猶予措置期間を３年間延長する。
　イ 未実施減算の単位数の見直しを行う。
</t>
  </si>
  <si>
    <t>146</t>
  </si>
  <si>
    <t>居宅療養管理指導における通院が困難なものの取扱いの明確化</t>
  </si>
  <si>
    <t>・居宅療養管理指導について、在宅の利用者であって通院が困難なものに対して行うサービスであることを踏まえ、適切なサービスの提供を進める観点から、診療報酬の例を参考に、少なくとも独歩で家族・介助者等の助けを借りずに通院ができる者などは、通院は容易であると考えられるため、これらの者については算定できないことを明確化する。</t>
  </si>
  <si>
    <t>147</t>
  </si>
  <si>
    <t>居宅療養管理指導の居住場所に応じた評価の見直し</t>
  </si>
  <si>
    <t xml:space="preserve">・居宅療養管理指導について、サービス提供の状況や移動時間、滞在時間等の効率性を勘案し、より実態を踏まえた評価とする観点から、単一建物居住者の人数に応じた評価について見直しを行う。
</t>
  </si>
  <si>
    <t>148</t>
  </si>
  <si>
    <t>介護療養型医療施設の基本報酬の見直し</t>
  </si>
  <si>
    <t>・介護療養型医療施設（老人性認知症疾患療養病棟を除く）について、令和５年度末の廃止期限までに介護医療院への移行等を進める観点から、令和２年度診療報酬改定における医療療養病床に係る評価の見直しも踏まえ、基本報酬の見直しを行う。</t>
  </si>
  <si>
    <t>149</t>
  </si>
  <si>
    <t>・算定期限が令和３年３月31 日までとされている介護医療院の移行定着支援加算について、介護医療院の開設状況を踏まえて、廃止する。</t>
  </si>
  <si>
    <t>150</t>
  </si>
  <si>
    <t>介護職員処遇改善加算（Ⅳ）及び（Ⅴ）の廃止</t>
  </si>
  <si>
    <t>・介護職員処遇改善加算（Ⅳ）及び（Ⅴ）について、上位区分の算定が進んでいることを踏まえ、廃止する。その際、令和３年３月末時点で同加算を算定している介護サービス事業者については、１年の経過措置期間を設けることとする。</t>
  </si>
  <si>
    <t>151</t>
  </si>
  <si>
    <t>生活援助の訪問回数の多い利用者等のケアプランの検証</t>
  </si>
  <si>
    <t xml:space="preserve">・平成30 年度介護報酬改定において導入された生活援助の訪問回数が多い利用者のケアプランの検証の仕組みについて、実施の状況や効果を踏まえて、ケアマネジャーや市町村の事務負担にも配慮して、届出のあったケアプランの検証の仕方や届出頻度について、見直しを行う。具体的には、検証の仕方について、地域ケア会議のみならず、行政職員やリハビリテーション専門職を派遣する形で行うサービス担当者会議等での対応を可能とするとともに、届出頻度について、検証したケアプランの次回の届出は１年後とする。
また、より利用者の意向や状態像に合った訪問介護の提供につなげることのできるケアプランの作成に資するよう、検証方法として効率的で訪問介護サービスの利用制限にはつながらない仕組みが求められていることを踏まえ、区分支給限度基準額の利用割合が高く、かつ、訪問介護が利用サービスの大部分を占める等のケアプランを作成する居宅介護支援事業者を事業所単位で抽出するなどの点検・検証の仕組みを導入する。効率的な点検・検証の仕組みの周知期間の確保等のため、10 月から施行する。
</t>
  </si>
  <si>
    <t>152</t>
  </si>
  <si>
    <t>サービス付き高齢者向け住宅等における適正なサービス提供の確保</t>
  </si>
  <si>
    <t xml:space="preserve">・サービス付き高齢者向け住宅等における適正なサービス提供を確保する観点から、以下の対応を行う。
　ア 訪問系サービス（定期巡回・随時対応型訪問介護看護を除く）、通所系サービス（地域密着型通所介護、認知症対応型通所介護を除く）及び福祉用具貸与について、事業所と同一の建物に居住する利用者に対してサービス提供を行う場合には、当該建物に居住する利用者以外に対してもサービス提供を行うよう努めることとする。また、事業所を市町村等が指定する際に、例えば、当該事業所の利用者のうち一定割合以上を当該事業所に併設する集合住宅以外の利用者とするよう努める、あるいはしなければならない等の条件を付することは差し支えないことを明確化する。
　イ 同一のサービス付き高齢者向け住宅等に居住する者のケアプランについて、区分支給限度基準額の利用割合が高い者が多い場合に、併設事業所の特定を行いつつ、当該ケアプランを作成する居宅介護支援事業者を事業所単位で抽出するなどの点検・検証を行うとともに、サービス付き高齢者向け住宅等における家賃の確認や利用者のケアプランの確認を行うことなどを通じて、介護保険サービスが入居者の自立支援等につながっているかの観点も考慮しながら、指導監督権限を持つ自治体による更なる指導の徹底を図る。居宅介護支援事業所を事業所単位で抽出するなどの点検・検証については、効率的な点検・検証の仕組みの周知期間の確保等のため、10 月から施行する。
</t>
  </si>
  <si>
    <t>153</t>
  </si>
  <si>
    <t>療養通所介護の報酬体系の見直し</t>
  </si>
  <si>
    <t>・療養通所介護について、医療と介護の両方のニーズを持つ中重度の要介護者の状態やニーズに合わせた柔軟なサービス提供を図る観点から、日単位の報酬体系から、月単位の包括報酬とする見直しを行う。単位数は、個別送迎体制強化加算及び入浴介助体制強化加算に係る評価を含めた上で、平均的な利用時間、利用回数等を踏まえて設定する。また、利用者負担にも配慮し、サービス提供量が過少である場合は減算することとする。</t>
  </si>
  <si>
    <t>155</t>
  </si>
  <si>
    <t>居宅介護支援における（看護）小規模多機能型居宅介護事業所連携加算の廃止</t>
  </si>
  <si>
    <t xml:space="preserve">・（看護）小規模多機能型居宅介護事業所連携加算について、算定実績を踏まえて、廃止する。
※ 3（１）②リハビリテーションマネジメント加算の見直し、⑨通所介護における個別機能訓練加算の見直し、⑭施設系サービスにおける口腔衛生管理の強化、⑮施設系サービスにおける栄養マネジメントの充実、5（１）⑨介護医療院の移行定着支援加算の廃止、⑩介護職員処遇改善加算（Ⅳ）及び（Ⅴ）の廃止も参照。
</t>
  </si>
  <si>
    <t>156</t>
  </si>
  <si>
    <t>介護保険施設におけるリスクマネジメントの強化</t>
  </si>
  <si>
    <t xml:space="preserve">・介護保険施設における事故発生の防止と発生時の適切な対応を推進する観点から、以下の対応を行う。
　ア 市町村によって事故報告の基準が様々であることを踏まえ、将来的な事故報告の標準化による情報蓄積と有効活用等の検討に資する観点から、国において報告様式を作成し周知する。
　イ 安全対策を恒常的なものとする観点から、施設系サービスの事業者を対象に、事故発生の防止のための安全対策の担当者を定めておくことを義務づける。その際、６月の経過措置期間を設けることとする。
　ウ 運営基準における事故発生の防止又はその再発防止のための措置（指針の作成、安全対策委員会の設置・開催、従業員研修の実施、安全対策の担当者の設置（上記イ））が講じられていない場合は、基本報酬を減算する。その際、６月の経過措置期間を設けることとする。
　エ 安全対策をより一層強化する観点から、安全対策部門を設置するとともに、外部の安全対策に係る研修を受講した安全対策の担当者を配置し、組織的に安全対策を実施する体制が整備されていることを評価する新たな加算を設ける。
</t>
  </si>
  <si>
    <t>158</t>
  </si>
  <si>
    <t>高齢者虐待防止の推進</t>
  </si>
  <si>
    <t>159</t>
  </si>
  <si>
    <t>基準費用額の見直し</t>
  </si>
  <si>
    <t>・介護保険施設における食費の基準費用額について、令和２年度介護事業経営実態調査結果から算出した介護保険施設の食費の平均的な費用の額との差の状況を踏まえ、利用者負担への影響も勘案しつつ、必要な対応を行う。</t>
  </si>
  <si>
    <t>160</t>
  </si>
  <si>
    <t>161
・
162</t>
  </si>
  <si>
    <t>（地域密着型）</t>
    <rPh sb="1" eb="3">
      <t>チイキ</t>
    </rPh>
    <rPh sb="3" eb="6">
      <t>ミッチャクガタ</t>
    </rPh>
    <phoneticPr fontId="2"/>
  </si>
  <si>
    <t>短期入所系</t>
    <rPh sb="0" eb="2">
      <t>タンキ</t>
    </rPh>
    <rPh sb="2" eb="4">
      <t>ニュウショ</t>
    </rPh>
    <rPh sb="4" eb="5">
      <t>ケイ</t>
    </rPh>
    <phoneticPr fontId="2"/>
  </si>
  <si>
    <t>多機能系</t>
    <rPh sb="0" eb="3">
      <t>タキノウ</t>
    </rPh>
    <rPh sb="3" eb="4">
      <t>ケイ</t>
    </rPh>
    <phoneticPr fontId="2"/>
  </si>
  <si>
    <t>居住系</t>
    <rPh sb="0" eb="2">
      <t>キョジュウ</t>
    </rPh>
    <rPh sb="2" eb="3">
      <t>ケイ</t>
    </rPh>
    <phoneticPr fontId="2"/>
  </si>
  <si>
    <t>通所系</t>
    <rPh sb="0" eb="2">
      <t>ツウショ</t>
    </rPh>
    <rPh sb="2" eb="3">
      <t>ケイ</t>
    </rPh>
    <phoneticPr fontId="2"/>
  </si>
  <si>
    <t>訪問系</t>
    <rPh sb="0" eb="2">
      <t>ホウモン</t>
    </rPh>
    <rPh sb="2" eb="3">
      <t>ケイ</t>
    </rPh>
    <phoneticPr fontId="2"/>
  </si>
  <si>
    <t>施設系</t>
    <rPh sb="0" eb="2">
      <t>シセツ</t>
    </rPh>
    <rPh sb="2" eb="3">
      <t>ケイ</t>
    </rPh>
    <phoneticPr fontId="2"/>
  </si>
  <si>
    <t>福祉用具</t>
    <rPh sb="0" eb="2">
      <t>フクシ</t>
    </rPh>
    <rPh sb="2" eb="4">
      <t>ヨウグ</t>
    </rPh>
    <phoneticPr fontId="2"/>
  </si>
  <si>
    <t xml:space="preserve">令和３年度介護報酬改定　サービス別の改定事項【福祉用具，居宅介護支援サービス】 </t>
    <rPh sb="0" eb="2">
      <t>レイワ</t>
    </rPh>
    <rPh sb="20" eb="22">
      <t>ジコウ</t>
    </rPh>
    <rPh sb="23" eb="25">
      <t>フクシ</t>
    </rPh>
    <rPh sb="25" eb="27">
      <t>ヨウグ</t>
    </rPh>
    <rPh sb="28" eb="30">
      <t>キョタク</t>
    </rPh>
    <rPh sb="30" eb="32">
      <t>カイゴ</t>
    </rPh>
    <rPh sb="32" eb="34">
      <t>シエン</t>
    </rPh>
    <phoneticPr fontId="2"/>
  </si>
  <si>
    <t xml:space="preserve">令和３年度介護報酬改定　サービス別の改定事項【施設系サービス】 </t>
    <rPh sb="0" eb="2">
      <t>レイワ</t>
    </rPh>
    <rPh sb="20" eb="22">
      <t>ジコウ</t>
    </rPh>
    <rPh sb="23" eb="25">
      <t>シセツ</t>
    </rPh>
    <rPh sb="25" eb="26">
      <t>ケイ</t>
    </rPh>
    <phoneticPr fontId="2"/>
  </si>
  <si>
    <t xml:space="preserve">令和３年度介護報酬改定　サービス別の改定事項【短期入所系，多機能系，居住系サービス】 </t>
    <rPh sb="0" eb="2">
      <t>レイワ</t>
    </rPh>
    <rPh sb="20" eb="22">
      <t>ジコウ</t>
    </rPh>
    <rPh sb="23" eb="25">
      <t>タンキ</t>
    </rPh>
    <rPh sb="25" eb="27">
      <t>ニュウショ</t>
    </rPh>
    <rPh sb="27" eb="28">
      <t>ケイ</t>
    </rPh>
    <rPh sb="29" eb="32">
      <t>タキノウ</t>
    </rPh>
    <rPh sb="32" eb="33">
      <t>ケイ</t>
    </rPh>
    <rPh sb="34" eb="36">
      <t>キョジュウ</t>
    </rPh>
    <rPh sb="36" eb="37">
      <t>ケイ</t>
    </rPh>
    <phoneticPr fontId="2"/>
  </si>
  <si>
    <t xml:space="preserve">令和３年度介護報酬改定　サービス別の改定事項【通所系サービス】 </t>
    <rPh sb="0" eb="2">
      <t>レイワ</t>
    </rPh>
    <rPh sb="20" eb="22">
      <t>ジコウ</t>
    </rPh>
    <rPh sb="23" eb="25">
      <t>ツウショ</t>
    </rPh>
    <rPh sb="25" eb="26">
      <t>ケイ</t>
    </rPh>
    <phoneticPr fontId="2"/>
  </si>
  <si>
    <t xml:space="preserve">令和３年度介護報酬改定　サービス別の改定事項【全サービス】 </t>
    <rPh sb="0" eb="2">
      <t>レイワ</t>
    </rPh>
    <rPh sb="20" eb="22">
      <t>ジコウ</t>
    </rPh>
    <rPh sb="23" eb="24">
      <t>ゼン</t>
    </rPh>
    <phoneticPr fontId="2"/>
  </si>
  <si>
    <t>基本方針・指定基準等</t>
    <rPh sb="0" eb="2">
      <t>キホン</t>
    </rPh>
    <rPh sb="2" eb="4">
      <t>ホウシン</t>
    </rPh>
    <rPh sb="5" eb="7">
      <t>シテイ</t>
    </rPh>
    <rPh sb="7" eb="9">
      <t>キジュン</t>
    </rPh>
    <rPh sb="9" eb="10">
      <t>トウ</t>
    </rPh>
    <phoneticPr fontId="2"/>
  </si>
  <si>
    <t>運営基準の見直し</t>
    <rPh sb="0" eb="2">
      <t>ウンエイ</t>
    </rPh>
    <rPh sb="2" eb="4">
      <t>キジュン</t>
    </rPh>
    <rPh sb="5" eb="7">
      <t>ミナオ</t>
    </rPh>
    <phoneticPr fontId="2"/>
  </si>
  <si>
    <t>介護報酬の見直し</t>
    <rPh sb="0" eb="2">
      <t>カイゴ</t>
    </rPh>
    <rPh sb="2" eb="4">
      <t>ホウシュウ</t>
    </rPh>
    <rPh sb="5" eb="7">
      <t>ミナオ</t>
    </rPh>
    <phoneticPr fontId="2"/>
  </si>
  <si>
    <t>人員基準・設備基準</t>
    <rPh sb="0" eb="2">
      <t>ジンイン</t>
    </rPh>
    <rPh sb="2" eb="4">
      <t>キジュン</t>
    </rPh>
    <rPh sb="5" eb="7">
      <t>セツビ</t>
    </rPh>
    <rPh sb="7" eb="9">
      <t>キジュン</t>
    </rPh>
    <phoneticPr fontId="2"/>
  </si>
  <si>
    <t>新</t>
    <rPh sb="0" eb="1">
      <t>シン</t>
    </rPh>
    <phoneticPr fontId="2"/>
  </si>
  <si>
    <t>・通所介護等の報酬について、感染症や災害の影響により利用者が減少した場合に、状況に即した安定的なサービス提供を可能とする観点から、以下の見直しを行う。
　ア より小さい規模区分がある大規模型について、事業所規模別の報酬区分の決定にあたり、前年度の平均延べ利用者数ではなく、感染症や災害の影響により延べ利用者数の減が生じた月の実績を基礎とすることができることとする。
　イ 延べ利用者数の減が生じた月の実績が前年度の平均延べ利用者数から５％以上減少している場合、3カ月間（利用者減に対応するための経営改善に時間を要するその他の特別の事情があると認められる場合は一回の延長を認める）、基本報酬の３％の加算を行う。（加算分は、区分支給限度基準額の算定に含めないこととする。）
　現下の新型コロナウイルス感染症の影響による前年度の平均延べ利用者数等から５％以上の利用者減に対する適用にあたっては、年度当初から即時的に対応を行う。</t>
    <rPh sb="232" eb="233">
      <t>ゲツ</t>
    </rPh>
    <rPh sb="235" eb="238">
      <t>リヨウシャ</t>
    </rPh>
    <rPh sb="238" eb="239">
      <t>ゲン</t>
    </rPh>
    <rPh sb="240" eb="242">
      <t>タイオウ</t>
    </rPh>
    <rPh sb="247" eb="249">
      <t>ケイエイ</t>
    </rPh>
    <rPh sb="249" eb="251">
      <t>カイゼン</t>
    </rPh>
    <rPh sb="252" eb="254">
      <t>ジカン</t>
    </rPh>
    <rPh sb="255" eb="256">
      <t>ヨウ</t>
    </rPh>
    <rPh sb="260" eb="261">
      <t>タ</t>
    </rPh>
    <rPh sb="262" eb="264">
      <t>トクベツ</t>
    </rPh>
    <rPh sb="265" eb="267">
      <t>ジジョウ</t>
    </rPh>
    <rPh sb="271" eb="272">
      <t>ミト</t>
    </rPh>
    <rPh sb="276" eb="278">
      <t>バアイ</t>
    </rPh>
    <rPh sb="279" eb="281">
      <t>１カイ</t>
    </rPh>
    <rPh sb="282" eb="284">
      <t>エンチョウ</t>
    </rPh>
    <rPh sb="285" eb="286">
      <t>ミト</t>
    </rPh>
    <rPh sb="290" eb="292">
      <t>キホン</t>
    </rPh>
    <rPh sb="292" eb="294">
      <t>ホウシュウ</t>
    </rPh>
    <rPh sb="298" eb="300">
      <t>カサン</t>
    </rPh>
    <rPh sb="301" eb="302">
      <t>オコナ</t>
    </rPh>
    <rPh sb="357" eb="360">
      <t>ゼンネンド</t>
    </rPh>
    <rPh sb="361" eb="363">
      <t>ヘイキン</t>
    </rPh>
    <rPh sb="363" eb="364">
      <t>ノ</t>
    </rPh>
    <rPh sb="365" eb="367">
      <t>リヨウ</t>
    </rPh>
    <rPh sb="367" eb="368">
      <t>シャ</t>
    </rPh>
    <rPh sb="368" eb="369">
      <t>スウ</t>
    </rPh>
    <rPh sb="369" eb="370">
      <t>トウ</t>
    </rPh>
    <phoneticPr fontId="2"/>
  </si>
  <si>
    <t>・認知症専門ケア加算等について、各介護サービスにおける認知症対応力を向上させていく観点から、以下の見直しを行う。
　ア 訪問介護、訪問入浴介護、夜間対応型訪問介護、定期巡回・随時対応型訪問介護看護について、他のサービスと同様に、認知症専門ケア加算を新たに創設する。
　イ 認知症専門ケア加算（通所介護、地域密着型通所介護、療養通所介護においては認知症加算）の算定の要件の一つである、認知症ケアに関する専門研修（※１）を修了した者の配置について、認知症ケアに関する専門性の高い看護師（※２）を、加算の配置要件の対象に加える。
　なお、上記の専門研修については、質を確保しつつ、ｅラーニングの活用等により受講しやすい環境整備を行う。
　※１　認知症ケアに関する専門研修
　　認知症専門ケア加算（Ⅰ）：認知症介護実践リーダー研修
　　認知症専門ケア加算（Ⅱ）：認知症介護指導者養成研修
　　認知症加算：認知症介護指導者養成研修、認知症介護実践リーダー研修、認知症介護実践者研修
　※２　認知症ケアに関する専門性の高い看護師
　　①日本看護協会認定看護師教育課程「認知症看護」の研修
　　②日本看護協会が認定している看護系大学院の「老人看護」及び「精神看護」の専門看護師教育課程
　　③日本精神科看護協会が認定している「精神科認定看護師」</t>
    <rPh sb="319" eb="322">
      <t>ニンチショウ</t>
    </rPh>
    <rPh sb="325" eb="326">
      <t>カン</t>
    </rPh>
    <rPh sb="328" eb="330">
      <t>センモン</t>
    </rPh>
    <rPh sb="330" eb="332">
      <t>ケンシュウ</t>
    </rPh>
    <rPh sb="440" eb="443">
      <t>ニンチショウ</t>
    </rPh>
    <rPh sb="446" eb="447">
      <t>カン</t>
    </rPh>
    <rPh sb="449" eb="452">
      <t>センモンセイ</t>
    </rPh>
    <rPh sb="453" eb="454">
      <t>タカ</t>
    </rPh>
    <rPh sb="455" eb="458">
      <t>カンゴシ</t>
    </rPh>
    <rPh sb="462" eb="464">
      <t>ニホン</t>
    </rPh>
    <rPh sb="464" eb="466">
      <t>カンゴ</t>
    </rPh>
    <rPh sb="466" eb="468">
      <t>キョウカイ</t>
    </rPh>
    <rPh sb="468" eb="470">
      <t>ニンテイ</t>
    </rPh>
    <rPh sb="470" eb="473">
      <t>カンゴシ</t>
    </rPh>
    <rPh sb="473" eb="475">
      <t>キョウイク</t>
    </rPh>
    <rPh sb="475" eb="477">
      <t>カテイ</t>
    </rPh>
    <rPh sb="478" eb="481">
      <t>ニンチショウ</t>
    </rPh>
    <rPh sb="481" eb="483">
      <t>カンゴ</t>
    </rPh>
    <rPh sb="485" eb="487">
      <t>ケンシュウ</t>
    </rPh>
    <rPh sb="491" eb="493">
      <t>ニホン</t>
    </rPh>
    <rPh sb="493" eb="495">
      <t>カンゴ</t>
    </rPh>
    <rPh sb="495" eb="497">
      <t>キョウカイ</t>
    </rPh>
    <rPh sb="498" eb="500">
      <t>ニンテイ</t>
    </rPh>
    <rPh sb="504" eb="506">
      <t>カンゴ</t>
    </rPh>
    <rPh sb="506" eb="507">
      <t>ケイ</t>
    </rPh>
    <rPh sb="507" eb="510">
      <t>ダイガクイン</t>
    </rPh>
    <rPh sb="512" eb="514">
      <t>ロウジン</t>
    </rPh>
    <rPh sb="514" eb="516">
      <t>カンゴ</t>
    </rPh>
    <rPh sb="517" eb="518">
      <t>オヨ</t>
    </rPh>
    <rPh sb="520" eb="522">
      <t>セイシン</t>
    </rPh>
    <rPh sb="522" eb="524">
      <t>カンゴ</t>
    </rPh>
    <rPh sb="526" eb="528">
      <t>センモン</t>
    </rPh>
    <rPh sb="528" eb="531">
      <t>カンゴシ</t>
    </rPh>
    <rPh sb="531" eb="533">
      <t>キョウイク</t>
    </rPh>
    <rPh sb="533" eb="535">
      <t>カテイ</t>
    </rPh>
    <rPh sb="539" eb="541">
      <t>ニホン</t>
    </rPh>
    <rPh sb="541" eb="544">
      <t>セイシンカ</t>
    </rPh>
    <rPh sb="544" eb="546">
      <t>カンゴ</t>
    </rPh>
    <rPh sb="546" eb="548">
      <t>キョウカイ</t>
    </rPh>
    <rPh sb="549" eb="551">
      <t>ニンテイ</t>
    </rPh>
    <rPh sb="556" eb="558">
      <t>セイシン</t>
    </rPh>
    <rPh sb="558" eb="559">
      <t>カ</t>
    </rPh>
    <rPh sb="559" eb="561">
      <t>ニンテイ</t>
    </rPh>
    <rPh sb="561" eb="564">
      <t>カンゴシ</t>
    </rPh>
    <phoneticPr fontId="2"/>
  </si>
  <si>
    <t>認知症専門ケア加算Ⅰ
認知症専門ケア加算Ⅱ</t>
    <rPh sb="0" eb="3">
      <t>ニンチショウ</t>
    </rPh>
    <rPh sb="3" eb="5">
      <t>センモン</t>
    </rPh>
    <rPh sb="7" eb="9">
      <t>カサン</t>
    </rPh>
    <rPh sb="11" eb="14">
      <t>ニンチショウ</t>
    </rPh>
    <rPh sb="14" eb="16">
      <t>センモン</t>
    </rPh>
    <rPh sb="18" eb="20">
      <t>カサン</t>
    </rPh>
    <phoneticPr fontId="2"/>
  </si>
  <si>
    <t>・介護サービス事業者の認知症対応力の向上と利用者の介護サービスの選択に資する観点から、全ての介護サービス事業者（居宅療養管理指導を除く）を対象に、研修の受講状況等、認知症に係る事業者の取組状況について、介護サービス情報公表制度において公表することを求めることとする。</t>
    <rPh sb="56" eb="58">
      <t>キョタク</t>
    </rPh>
    <rPh sb="58" eb="60">
      <t>リョウヨウ</t>
    </rPh>
    <rPh sb="60" eb="62">
      <t>カンリ</t>
    </rPh>
    <rPh sb="62" eb="64">
      <t>シドウ</t>
    </rPh>
    <rPh sb="65" eb="66">
      <t>ノゾ</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</si>
  <si>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</si>
  <si>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在宅の認知症高齢者の緊急時の宿泊ニーズに対応できる環境づくりを一層推進する観点から、多機能系サービスについて、施設系サービス等と同様に、認知症行動・心理症状緊急対応加算を新たに創設する。
・ 医師が，認知症の行動・心理症状が認められるため，在宅での生活が困難であり，緊急に短期利用居宅介護を利用することが適当であると判断した者に対しサービスを行った場合。利用を開始した日から起算して７日間を限度として算定。</t>
    <rPh sb="97" eb="99">
      <t>イシ</t>
    </rPh>
    <rPh sb="101" eb="104">
      <t>ニンチショウ</t>
    </rPh>
    <rPh sb="105" eb="107">
      <t>コウドウ</t>
    </rPh>
    <rPh sb="108" eb="110">
      <t>シンリ</t>
    </rPh>
    <rPh sb="110" eb="112">
      <t>ショウジョウ</t>
    </rPh>
    <rPh sb="113" eb="114">
      <t>ミト</t>
    </rPh>
    <rPh sb="121" eb="123">
      <t>ザイタク</t>
    </rPh>
    <rPh sb="125" eb="127">
      <t>セイカツ</t>
    </rPh>
    <rPh sb="128" eb="130">
      <t>コンナン</t>
    </rPh>
    <rPh sb="134" eb="136">
      <t>キンキュウ</t>
    </rPh>
    <rPh sb="137" eb="139">
      <t>タンキ</t>
    </rPh>
    <rPh sb="139" eb="141">
      <t>リヨウ</t>
    </rPh>
    <rPh sb="141" eb="143">
      <t>キョタク</t>
    </rPh>
    <rPh sb="143" eb="145">
      <t>カイゴ</t>
    </rPh>
    <rPh sb="146" eb="148">
      <t>リヨウ</t>
    </rPh>
    <rPh sb="153" eb="155">
      <t>テキトウ</t>
    </rPh>
    <rPh sb="159" eb="161">
      <t>ハンダン</t>
    </rPh>
    <rPh sb="163" eb="164">
      <t>モノ</t>
    </rPh>
    <rPh sb="165" eb="166">
      <t>タイ</t>
    </rPh>
    <rPh sb="172" eb="173">
      <t>オコナ</t>
    </rPh>
    <rPh sb="175" eb="177">
      <t>バアイ</t>
    </rPh>
    <rPh sb="178" eb="180">
      <t>リヨウ</t>
    </rPh>
    <rPh sb="181" eb="183">
      <t>カイシ</t>
    </rPh>
    <rPh sb="185" eb="186">
      <t>ヒ</t>
    </rPh>
    <rPh sb="188" eb="190">
      <t>キサン</t>
    </rPh>
    <rPh sb="193" eb="195">
      <t>ニチカン</t>
    </rPh>
    <rPh sb="196" eb="198">
      <t>ゲンド</t>
    </rPh>
    <rPh sb="201" eb="203">
      <t>サンテイ</t>
    </rPh>
    <phoneticPr fontId="2"/>
  </si>
  <si>
    <t>・認知症についての理解の下、本人主体の介護を行い、認知症の人の尊厳の保障を実現していく観点から、介護に関わる全ての者の認知症対応力を向上させていくため、介護サービス事業者に、介護に直接携わる職員のうち、医療・福祉関係の資格を有さない者について、認知症基礎研修を受講させるために必要な措置を講じることを義務づける。その際、３年の経過措置期間を設けることとするとともに，新入職員の受講についても１年の猶予期間を設けることとする。なお、認知症基礎研修については、質を確保しつつ、e ラーニングの活用等により受講しやすい環境整備を行う。</t>
    <phoneticPr fontId="2"/>
  </si>
  <si>
    <t>看取り介護加算Ⅰ
看取り介護加算Ⅱ</t>
    <rPh sb="0" eb="2">
      <t>ミト</t>
    </rPh>
    <rPh sb="3" eb="5">
      <t>カイゴ</t>
    </rPh>
    <rPh sb="5" eb="7">
      <t>カサン</t>
    </rPh>
    <rPh sb="9" eb="11">
      <t>ミト</t>
    </rPh>
    <rPh sb="12" eb="14">
      <t>カイゴ</t>
    </rPh>
    <rPh sb="14" eb="16">
      <t>カサン</t>
    </rPh>
    <phoneticPr fontId="2"/>
  </si>
  <si>
    <t>・看取り期における本人・家族との十分な話し合いや他の関係者との連携を一層充実させる観点から、訪問看護等のターミナルケア加算における対応と同様に、基本報酬（介護医療院、介護療養型医療施設、短期入所療養介護（介護老人保健施設によるものを除く））や看取りに係る加算の算定要件において、「人生の最終段階における医療・ケアの決定プロセスに関するガイドライン」等の内容に沿った取組を行うことを求める。
・ 施設系サービスについて、サービスの提供にあたり、本人の意思を尊重した医療・ケアの方針決定に対する支援に努めることを求める。</t>
    <rPh sb="214" eb="216">
      <t>テイキョウ</t>
    </rPh>
    <rPh sb="254" eb="255">
      <t>モト</t>
    </rPh>
    <phoneticPr fontId="2"/>
  </si>
  <si>
    <t>・介護老人保健施設における中重度者や看取りへの対応の充実を図る観点から、以下の見直しを行う。
　ア ターミナルケア加算について、以下の見直しを行う。
　　ⅰ 看取り期における本人・家族との十分な話し合いや他の関係者との連携を一層充実させる観点から、要件において、「人生の最終段階における医療・ケアの決定プロセスに関するガイドライン」等の内容に沿った取組を行うこと。
　　ⅱ 要件における看取りに関する協議等の参加者として、支援相談員を明記する。
　　ⅲ 算定日数期間を超えて看取りに係るケアを行っている実態があることを踏まえ、現行の死亡日以前 30 日前からの算定に加えて、それ以前の一定期間の対応について、新たに評価する区分を設ける。
　イ 施設サービス計画の作成にあたり、本人の意思を尊重した医療・ケアの方針決定に対する支援に努めること。</t>
    <phoneticPr fontId="2"/>
  </si>
  <si>
    <t>・特別養護老人ホームにおける中重度者や看取りへの対応の充実を図る観点から、以下の見直しを行う。
　ア 看取り介護加算について、以下の見直しを行う。
　　ⅰ 看取り期における本人・家族との十分な話し合いや他の関係者との連携を一層充実させる観点から、要件において、「人生の最終段階における医療・ケアの決定プロセスに関するガイドライン」等の内容に沿った取組を行うこと。
　　ⅱ 要件における看取りに関する協議等の参加者として、生活相談員を明記する。
　　ⅲ 算定日数期間を超えて看取りに係るケアを行っている実態があることを踏まえ、現行の死亡日以前 30 日前からの算定に加えて、それ以前の一定期間の対応についても新たに評価する区分を設ける。
　イ 施設サービス計画の作成にあたり、本人の意思を尊重した医療・ケアの方針決定に対する支援に努めること。</t>
    <phoneticPr fontId="2"/>
  </si>
  <si>
    <t>・介護医療院及び介護療養型医療施設における看取り期における本人・家族との十分な話し合いや他の関係者との連携を一層充実させる観点から、以下の見直しを行う。
　ア 基本報酬の算定要件において、「人生の最終段階における医療・ケアの決定プロセスに関するガイドライン」等の内容に沿った取組を行うこと。
　イ 施設サービス計画の作成にあたり、本人の意思を尊重した医療・ケアの方針決定に対する支援に努めること。</t>
    <rPh sb="149" eb="151">
      <t>シセツ</t>
    </rPh>
    <rPh sb="155" eb="157">
      <t>ケイカク</t>
    </rPh>
    <rPh sb="158" eb="160">
      <t>サクセイ</t>
    </rPh>
    <phoneticPr fontId="2"/>
  </si>
  <si>
    <t>ターミナルケア加算</t>
    <rPh sb="7" eb="9">
      <t>カサン</t>
    </rPh>
    <phoneticPr fontId="2"/>
  </si>
  <si>
    <t>・認知症グループホームにおける中重度者や看取りへの対応の充実を図る観点から、看取り介護加算について、以下の見直しを行う。
　ア 看取り期における本人・家族との十分な話し合いや他の関係者との連携を一層充実させる観点から、要件において、「人生の最終段階における医療・ケアの決定プロセスに関するガイドライン」等の内容に沿った取組を行うこと。
　イ 算定日数期間を超えて看取りに係るケアを行っている実態があることを踏まえ、現行の死亡日以前 30 日前からの算定に加えて、それ以前の一定期間の対応について、新たに評価する区分を設ける。</t>
    <phoneticPr fontId="2"/>
  </si>
  <si>
    <t>看取り介護加算</t>
    <rPh sb="0" eb="2">
      <t>ミト</t>
    </rPh>
    <rPh sb="3" eb="5">
      <t>カイゴ</t>
    </rPh>
    <rPh sb="5" eb="7">
      <t>カサン</t>
    </rPh>
    <phoneticPr fontId="2"/>
  </si>
  <si>
    <t>・看取り期における対応の充実と適切な評価を図る観点から、看取り期には頻回の訪問介護が必要とされるとともに、柔軟な対応が求められることを踏まえ、看取り期の利用者に訪問介護を提供する場合に、訪問介護に係る２時間ルール（前回提供した訪問介護からおおむね２時間未満の間隔で訪問介護が行われた場合には、２回分の介護報酬を算定するのではなく、それぞれのサービス提供に係る所要時間を合算して報酬を算定すること）の運用を弾力化し、２時間未満の間隔で訪問介護が行われた場合に、所要時間を合算せずにそれぞれの所定単位数の算定を可能とする。
（対象：医師が一般に認められている医学的知見に基づき回復の見込みがないと診断した者に訪問介護を提供する場合）</t>
    <rPh sb="199" eb="201">
      <t>ウンヨウ</t>
    </rPh>
    <rPh sb="261" eb="263">
      <t>タイショウ</t>
    </rPh>
    <rPh sb="264" eb="266">
      <t>イシ</t>
    </rPh>
    <rPh sb="267" eb="269">
      <t>イッパン</t>
    </rPh>
    <rPh sb="270" eb="271">
      <t>ミト</t>
    </rPh>
    <rPh sb="277" eb="280">
      <t>イガクテキ</t>
    </rPh>
    <rPh sb="280" eb="282">
      <t>チケン</t>
    </rPh>
    <rPh sb="283" eb="284">
      <t>モト</t>
    </rPh>
    <rPh sb="286" eb="288">
      <t>カイフク</t>
    </rPh>
    <rPh sb="289" eb="291">
      <t>ミコ</t>
    </rPh>
    <rPh sb="296" eb="298">
      <t>シンダン</t>
    </rPh>
    <rPh sb="300" eb="301">
      <t>モノ</t>
    </rPh>
    <rPh sb="302" eb="304">
      <t>ホウモン</t>
    </rPh>
    <rPh sb="304" eb="306">
      <t>カイゴ</t>
    </rPh>
    <rPh sb="307" eb="309">
      <t>テイキョウ</t>
    </rPh>
    <rPh sb="311" eb="313">
      <t>バアイ</t>
    </rPh>
    <phoneticPr fontId="2"/>
  </si>
  <si>
    <t>・居宅療養管理指導について、基本方針を踏まえ、利用者がその有する能力に応じ自立した日常生活を営むことができるよう、より適切なサービスを提供していく観点から、近年、「かかりつけ医等が患者の社会生活面の課題にも目を向け、地域社会における様々な支援へとつなげる取組」を進める動きがあることも踏まえ、また多職種間での情報共有促進の観点から、見直しを行う。
　ア 医師・歯科医師が居宅療養管理指導を行う際には、利用者の社会生活面の課題にも目を向け、地域における多様な社会資源につながるよう留意し、必要に応じて、指導、助言等を行う。
　イ 薬剤師・歯科衛生士・管理栄養士が居宅療養管理指導を行う際には、医師・歯科医師の指導、助言等につながる情報の把握に努め，必要な情報を医師、歯科医師に提供する。
　ウ 多職種間での情報共有促進の観点から、薬剤師は、療養上適切な居宅サービスが提供されるために必要があると認める場合や、居宅介護支援事業者等から求めがあった場合は、居宅サービス計画の作成、居宅サービスの提供等に必要な情報提供又は助言を行う。</t>
    <rPh sb="148" eb="149">
      <t>タ</t>
    </rPh>
    <rPh sb="149" eb="151">
      <t>ショクシュ</t>
    </rPh>
    <rPh sb="151" eb="152">
      <t>カン</t>
    </rPh>
    <rPh sb="154" eb="156">
      <t>ジョウホウ</t>
    </rPh>
    <rPh sb="156" eb="158">
      <t>キョウユウ</t>
    </rPh>
    <rPh sb="158" eb="160">
      <t>ソクシン</t>
    </rPh>
    <rPh sb="161" eb="163">
      <t>カンテン</t>
    </rPh>
    <rPh sb="200" eb="203">
      <t>リヨウシャ</t>
    </rPh>
    <rPh sb="225" eb="227">
      <t>タヨウ</t>
    </rPh>
    <rPh sb="228" eb="230">
      <t>シャカイ</t>
    </rPh>
    <rPh sb="230" eb="232">
      <t>シゲン</t>
    </rPh>
    <rPh sb="250" eb="252">
      <t>シドウ</t>
    </rPh>
    <rPh sb="253" eb="255">
      <t>ジョゲン</t>
    </rPh>
    <rPh sb="255" eb="256">
      <t>トウ</t>
    </rPh>
    <rPh sb="257" eb="258">
      <t>オコナ</t>
    </rPh>
    <rPh sb="303" eb="305">
      <t>シドウ</t>
    </rPh>
    <rPh sb="306" eb="308">
      <t>ジョゲン</t>
    </rPh>
    <rPh sb="308" eb="309">
      <t>トウ</t>
    </rPh>
    <rPh sb="314" eb="316">
      <t>ジョウホウ</t>
    </rPh>
    <rPh sb="317" eb="319">
      <t>ハアク</t>
    </rPh>
    <rPh sb="320" eb="321">
      <t>ツト</t>
    </rPh>
    <rPh sb="329" eb="331">
      <t>イシ</t>
    </rPh>
    <rPh sb="332" eb="334">
      <t>シカ</t>
    </rPh>
    <rPh sb="334" eb="336">
      <t>イシ</t>
    </rPh>
    <rPh sb="369" eb="371">
      <t>リョウヨウ</t>
    </rPh>
    <rPh sb="371" eb="372">
      <t>ジョウ</t>
    </rPh>
    <rPh sb="372" eb="374">
      <t>テキセツ</t>
    </rPh>
    <rPh sb="375" eb="377">
      <t>キョタク</t>
    </rPh>
    <rPh sb="382" eb="384">
      <t>テイキョウ</t>
    </rPh>
    <rPh sb="390" eb="392">
      <t>ヒツヨウ</t>
    </rPh>
    <rPh sb="396" eb="397">
      <t>ミト</t>
    </rPh>
    <rPh sb="399" eb="401">
      <t>バアイ</t>
    </rPh>
    <rPh sb="403" eb="405">
      <t>キョタク</t>
    </rPh>
    <rPh sb="405" eb="407">
      <t>カイゴ</t>
    </rPh>
    <rPh sb="407" eb="409">
      <t>シエン</t>
    </rPh>
    <rPh sb="409" eb="412">
      <t>ジギョウシャ</t>
    </rPh>
    <rPh sb="412" eb="413">
      <t>トウ</t>
    </rPh>
    <rPh sb="415" eb="416">
      <t>モト</t>
    </rPh>
    <rPh sb="421" eb="423">
      <t>バアイ</t>
    </rPh>
    <rPh sb="425" eb="427">
      <t>キョタク</t>
    </rPh>
    <rPh sb="431" eb="433">
      <t>ケイカク</t>
    </rPh>
    <rPh sb="434" eb="436">
      <t>サクセイ</t>
    </rPh>
    <rPh sb="437" eb="439">
      <t>キョタク</t>
    </rPh>
    <rPh sb="444" eb="446">
      <t>テイキョウ</t>
    </rPh>
    <rPh sb="446" eb="447">
      <t>トウ</t>
    </rPh>
    <rPh sb="448" eb="450">
      <t>ヒツヨウ</t>
    </rPh>
    <rPh sb="455" eb="456">
      <t>マタ</t>
    </rPh>
    <rPh sb="457" eb="459">
      <t>ジョゲン</t>
    </rPh>
    <rPh sb="460" eb="461">
      <t>オコナ</t>
    </rPh>
    <phoneticPr fontId="2"/>
  </si>
  <si>
    <t>・医師・歯科医師による居宅療養管理指導について、医師・歯科医師から介護支援専門員に適時に必要な情報が提供され、ケアマネジメントに活用されるようにする観点から、算定要件である介護支援専門員への情報提供に当たっての様式について見直しを行う。
　〇医師：主治医意見書の様式を踏まえた新たな様式を設定。
　〇歯科医師：歯科疾患在宅療養管理料（医療）の様式を踏まえた新たな様式を設定。
　〇様式には、居宅要介護者の社会生活面の課題にも目を向け、地域社会における様々な支援へとつながるよう、関連の記載欄を設定。</t>
    <rPh sb="100" eb="101">
      <t>ア</t>
    </rPh>
    <rPh sb="111" eb="113">
      <t>ミナオ</t>
    </rPh>
    <rPh sb="115" eb="116">
      <t>オコナ</t>
    </rPh>
    <rPh sb="144" eb="146">
      <t>セッテイ</t>
    </rPh>
    <rPh sb="184" eb="186">
      <t>セッテイ</t>
    </rPh>
    <rPh sb="246" eb="248">
      <t>セッテイ</t>
    </rPh>
    <phoneticPr fontId="2"/>
  </si>
  <si>
    <t>新</t>
    <rPh sb="0" eb="1">
      <t>シン</t>
    </rPh>
    <phoneticPr fontId="2"/>
  </si>
  <si>
    <t>・管理栄養士による居宅療養管理指導について、居宅において栄養改善が必要な要介護高齢者が一定数いる中で、算定回数が極めて少ない現状を踏まえ、診療報酬の例も参考に、当該事業所以外（他の医療機関、介護保険施設（※）、日本栄養士会又は都道府県栄養士会が設置・運営する「栄養ケア・ステーション」）の管理栄養士が実施する場合の区分を新たに設定する。
　※ 介護保険施設は，常勤で１以上又は栄養マネジメント強化加算の算定要件の数を超えて管理栄養士を廃止している施設に限る。</t>
    <rPh sb="111" eb="112">
      <t>マタ</t>
    </rPh>
    <rPh sb="157" eb="159">
      <t>クブン</t>
    </rPh>
    <rPh sb="160" eb="161">
      <t>アラ</t>
    </rPh>
    <rPh sb="163" eb="165">
      <t>セッテイ</t>
    </rPh>
    <rPh sb="172" eb="174">
      <t>カイゴ</t>
    </rPh>
    <rPh sb="174" eb="176">
      <t>ホケン</t>
    </rPh>
    <rPh sb="176" eb="178">
      <t>シセツ</t>
    </rPh>
    <rPh sb="180" eb="182">
      <t>ジョウキン</t>
    </rPh>
    <rPh sb="184" eb="186">
      <t>イジョウ</t>
    </rPh>
    <rPh sb="186" eb="187">
      <t>マタ</t>
    </rPh>
    <rPh sb="188" eb="190">
      <t>エイヨウ</t>
    </rPh>
    <rPh sb="196" eb="198">
      <t>キョウカ</t>
    </rPh>
    <rPh sb="198" eb="200">
      <t>カサン</t>
    </rPh>
    <rPh sb="201" eb="203">
      <t>サンテイ</t>
    </rPh>
    <rPh sb="203" eb="205">
      <t>ヨウケン</t>
    </rPh>
    <rPh sb="206" eb="207">
      <t>カズ</t>
    </rPh>
    <rPh sb="208" eb="209">
      <t>コ</t>
    </rPh>
    <rPh sb="211" eb="213">
      <t>カンリ</t>
    </rPh>
    <rPh sb="213" eb="216">
      <t>エイヨウシ</t>
    </rPh>
    <rPh sb="217" eb="219">
      <t>ハイシ</t>
    </rPh>
    <rPh sb="223" eb="225">
      <t>シセツ</t>
    </rPh>
    <rPh sb="226" eb="227">
      <t>カギ</t>
    </rPh>
    <phoneticPr fontId="2"/>
  </si>
  <si>
    <t>・歯科衛生士等による居宅療養管理指導を行った場合の記録等の様式について、その充実を図る観点から、診療報酬における訪問歯科衛生指導料や歯科衛生実地指導料の記載内容を参考に新たな様式を設定する。</t>
    <rPh sb="19" eb="20">
      <t>オコナ</t>
    </rPh>
    <rPh sb="22" eb="24">
      <t>バアイ</t>
    </rPh>
    <rPh sb="25" eb="27">
      <t>キロク</t>
    </rPh>
    <rPh sb="27" eb="28">
      <t>トウ</t>
    </rPh>
    <rPh sb="29" eb="31">
      <t>ヨウシキ</t>
    </rPh>
    <rPh sb="38" eb="40">
      <t>ジュウジツ</t>
    </rPh>
    <rPh sb="41" eb="42">
      <t>ハカ</t>
    </rPh>
    <rPh sb="43" eb="45">
      <t>カンテン</t>
    </rPh>
    <rPh sb="90" eb="92">
      <t>セッテイ</t>
    </rPh>
    <phoneticPr fontId="2"/>
  </si>
  <si>
    <t>総合医学管理加算</t>
    <rPh sb="0" eb="2">
      <t>ソウゴウ</t>
    </rPh>
    <rPh sb="2" eb="4">
      <t>イガク</t>
    </rPh>
    <rPh sb="4" eb="6">
      <t>カンリ</t>
    </rPh>
    <rPh sb="6" eb="8">
      <t>カサン</t>
    </rPh>
    <phoneticPr fontId="2"/>
  </si>
  <si>
    <t>・介護老人保健施設が提供する短期入所療養介護について、短期入所生活介護と利用目的や提供サービスが類似している状況があること等を踏まえ、医療ニーズのある利用者の受入の促進や介護老人保健施設における在宅療養支援機能の推進を図るため、医師が診療計画に基づき必要な診療、検査等を行い、退所時にかかりつけ医に情報提供を行う総合的な医学的管理を評価する新たな加算を創設する。
　〇治療管理を目的とし、以下の基準に従い、居宅サービス計画において計画的に行うこととなっていない指定短期入所療養介護を行った場合に、７日を限度として１日につき所定単位数を加算。
　　・診療方針を定め、治療管理として投薬、検査、注射、処置等を行うこと。
　　・診療方針、診断、診断を行った日、実施した投薬、検査、注射、処置等の内容等を診療録に記載すること。
　　・かかりつけ医に対し、利用者の同意を得て、診療状況を示す文書を添えて必要な情報の提供を行うこと。</t>
    <rPh sb="109" eb="110">
      <t>ハカ</t>
    </rPh>
    <rPh sb="184" eb="186">
      <t>チリョウ</t>
    </rPh>
    <rPh sb="186" eb="188">
      <t>カンリ</t>
    </rPh>
    <rPh sb="189" eb="191">
      <t>モクテキ</t>
    </rPh>
    <rPh sb="194" eb="196">
      <t>イカ</t>
    </rPh>
    <rPh sb="197" eb="199">
      <t>キジュン</t>
    </rPh>
    <rPh sb="200" eb="201">
      <t>シタガ</t>
    </rPh>
    <rPh sb="203" eb="205">
      <t>キョタク</t>
    </rPh>
    <rPh sb="209" eb="211">
      <t>ケイカク</t>
    </rPh>
    <rPh sb="215" eb="218">
      <t>ケイカクテキ</t>
    </rPh>
    <rPh sb="219" eb="220">
      <t>オコナ</t>
    </rPh>
    <rPh sb="230" eb="232">
      <t>シテイ</t>
    </rPh>
    <rPh sb="232" eb="234">
      <t>タンキ</t>
    </rPh>
    <rPh sb="234" eb="236">
      <t>ニュウショ</t>
    </rPh>
    <rPh sb="236" eb="238">
      <t>リョウヨウ</t>
    </rPh>
    <rPh sb="238" eb="240">
      <t>カイゴ</t>
    </rPh>
    <rPh sb="241" eb="242">
      <t>オコナ</t>
    </rPh>
    <rPh sb="244" eb="246">
      <t>バアイ</t>
    </rPh>
    <rPh sb="249" eb="250">
      <t>ニチ</t>
    </rPh>
    <rPh sb="251" eb="253">
      <t>ゲンド</t>
    </rPh>
    <rPh sb="257" eb="258">
      <t>ニチ</t>
    </rPh>
    <rPh sb="261" eb="263">
      <t>ショテイ</t>
    </rPh>
    <rPh sb="263" eb="266">
      <t>タンイスウ</t>
    </rPh>
    <rPh sb="267" eb="269">
      <t>カサン</t>
    </rPh>
    <rPh sb="274" eb="276">
      <t>シンリョウ</t>
    </rPh>
    <rPh sb="276" eb="278">
      <t>ホウシン</t>
    </rPh>
    <rPh sb="279" eb="280">
      <t>サダ</t>
    </rPh>
    <rPh sb="282" eb="284">
      <t>チリョウ</t>
    </rPh>
    <rPh sb="284" eb="286">
      <t>カンリ</t>
    </rPh>
    <rPh sb="289" eb="291">
      <t>トウヤク</t>
    </rPh>
    <rPh sb="292" eb="294">
      <t>ケンサ</t>
    </rPh>
    <rPh sb="295" eb="297">
      <t>チュウシャ</t>
    </rPh>
    <rPh sb="298" eb="300">
      <t>ショチ</t>
    </rPh>
    <rPh sb="300" eb="301">
      <t>トウ</t>
    </rPh>
    <rPh sb="302" eb="303">
      <t>オコナ</t>
    </rPh>
    <rPh sb="311" eb="313">
      <t>シンリョウ</t>
    </rPh>
    <rPh sb="313" eb="315">
      <t>ホウシン</t>
    </rPh>
    <rPh sb="316" eb="318">
      <t>シンダン</t>
    </rPh>
    <rPh sb="319" eb="321">
      <t>シンダン</t>
    </rPh>
    <rPh sb="322" eb="323">
      <t>オコナ</t>
    </rPh>
    <rPh sb="325" eb="326">
      <t>ヒ</t>
    </rPh>
    <rPh sb="327" eb="329">
      <t>ジッシ</t>
    </rPh>
    <rPh sb="331" eb="333">
      <t>トウヤク</t>
    </rPh>
    <rPh sb="334" eb="336">
      <t>ケンサ</t>
    </rPh>
    <rPh sb="337" eb="339">
      <t>チュウシャ</t>
    </rPh>
    <rPh sb="340" eb="342">
      <t>ショチ</t>
    </rPh>
    <rPh sb="342" eb="343">
      <t>トウ</t>
    </rPh>
    <rPh sb="344" eb="346">
      <t>ナイヨウ</t>
    </rPh>
    <rPh sb="346" eb="347">
      <t>トウ</t>
    </rPh>
    <rPh sb="348" eb="351">
      <t>シンリョウロク</t>
    </rPh>
    <rPh sb="352" eb="354">
      <t>キサイ</t>
    </rPh>
    <rPh sb="368" eb="369">
      <t>イ</t>
    </rPh>
    <rPh sb="370" eb="371">
      <t>タイ</t>
    </rPh>
    <rPh sb="373" eb="376">
      <t>リヨウシャ</t>
    </rPh>
    <rPh sb="377" eb="379">
      <t>ドウイ</t>
    </rPh>
    <rPh sb="380" eb="381">
      <t>エ</t>
    </rPh>
    <rPh sb="383" eb="385">
      <t>シンリョウ</t>
    </rPh>
    <rPh sb="385" eb="387">
      <t>ジョウキョウ</t>
    </rPh>
    <rPh sb="388" eb="389">
      <t>シメ</t>
    </rPh>
    <rPh sb="390" eb="392">
      <t>ブンショ</t>
    </rPh>
    <rPh sb="393" eb="394">
      <t>ソ</t>
    </rPh>
    <rPh sb="396" eb="398">
      <t>ヒツヨウ</t>
    </rPh>
    <rPh sb="399" eb="401">
      <t>ジョウホウ</t>
    </rPh>
    <rPh sb="402" eb="404">
      <t>テイキョウ</t>
    </rPh>
    <rPh sb="405" eb="406">
      <t>オコナ</t>
    </rPh>
    <phoneticPr fontId="2"/>
  </si>
  <si>
    <t>医療連携体制加算Ⅱ
医療連携体制加算Ⅲ</t>
    <rPh sb="0" eb="2">
      <t>イリョウ</t>
    </rPh>
    <rPh sb="2" eb="4">
      <t>レンケイ</t>
    </rPh>
    <rPh sb="4" eb="6">
      <t>タイセイ</t>
    </rPh>
    <rPh sb="6" eb="8">
      <t>カサン</t>
    </rPh>
    <rPh sb="10" eb="12">
      <t>イリョウ</t>
    </rPh>
    <rPh sb="12" eb="14">
      <t>レンケイ</t>
    </rPh>
    <rPh sb="14" eb="16">
      <t>タイセイ</t>
    </rPh>
    <rPh sb="16" eb="18">
      <t>カサン</t>
    </rPh>
    <phoneticPr fontId="2"/>
  </si>
  <si>
    <t>・認知症グループホームにおいて、医療ニーズのある入居者への対応を適切に評価し、医療ニーズのある者の積極的な受入れを促進する観点から、医療連携体制加算（Ⅱ）及び（Ⅲ）の医療的ケアが必要な者の受入実績要件（前12 月間において喀痰吸引又は経腸栄養が行われている者が１人以上）について、喀痰吸引・経腸栄養に加えて、医療ニーズへの対応状況や内容、負担を踏まえ、他の医療的ケアを追加する見直しを行う。</t>
    <phoneticPr fontId="2"/>
  </si>
  <si>
    <t>28※予防除く</t>
    <phoneticPr fontId="2"/>
  </si>
  <si>
    <t>・介護老人保健施設の入所者の早期の在宅復帰を促進する観点から、退所前連携加算について、現行の取組に加え、入所前後から入所者が退所後に利用を希望する居宅介護支援事業者と連携し、退所後の介護サービスの利用方針を定めた場合の区分を設定する。
・現行相当の加算区分については、新たな加算区分の取組を促進する観点から、評価の見直しを行う。</t>
    <rPh sb="43" eb="45">
      <t>ゲンコウ</t>
    </rPh>
    <rPh sb="46" eb="48">
      <t>トリクミ</t>
    </rPh>
    <rPh sb="49" eb="50">
      <t>クワ</t>
    </rPh>
    <rPh sb="52" eb="54">
      <t>ニュウショ</t>
    </rPh>
    <rPh sb="106" eb="108">
      <t>バアイ</t>
    </rPh>
    <rPh sb="109" eb="111">
      <t>クブン</t>
    </rPh>
    <rPh sb="112" eb="114">
      <t>セッテイ</t>
    </rPh>
    <phoneticPr fontId="2"/>
  </si>
  <si>
    <t>入退所前連携加算Ⅰ
入退所前連携加算Ⅱ</t>
    <rPh sb="0" eb="2">
      <t>ニュウタイ</t>
    </rPh>
    <rPh sb="2" eb="3">
      <t>ショ</t>
    </rPh>
    <rPh sb="3" eb="4">
      <t>マエ</t>
    </rPh>
    <rPh sb="4" eb="6">
      <t>レンケイ</t>
    </rPh>
    <rPh sb="6" eb="8">
      <t>カサン</t>
    </rPh>
    <rPh sb="10" eb="12">
      <t>ニュウタイ</t>
    </rPh>
    <rPh sb="12" eb="13">
      <t>ショ</t>
    </rPh>
    <rPh sb="13" eb="14">
      <t>マエ</t>
    </rPh>
    <rPh sb="14" eb="16">
      <t>レンケイ</t>
    </rPh>
    <rPh sb="16" eb="18">
      <t>カサン</t>
    </rPh>
    <phoneticPr fontId="2"/>
  </si>
  <si>
    <t>所定疾患施設療養費</t>
    <rPh sb="0" eb="2">
      <t>ショテイ</t>
    </rPh>
    <rPh sb="2" eb="4">
      <t>シッカン</t>
    </rPh>
    <rPh sb="4" eb="6">
      <t>シセツ</t>
    </rPh>
    <rPh sb="6" eb="9">
      <t>リョウヨウヒ</t>
    </rPh>
    <phoneticPr fontId="2"/>
  </si>
  <si>
    <t>かかりつけ医連携薬剤調整加算の見直し</t>
    <phoneticPr fontId="2"/>
  </si>
  <si>
    <t>かかりつけ医連携薬剤調整加算Ⅰ
かかりつけ医連携薬剤調整加算Ⅱ
かかりつけ医連携薬剤調整加算Ⅲ</t>
    <phoneticPr fontId="2"/>
  </si>
  <si>
    <t>長期療養生活移行加算</t>
    <phoneticPr fontId="2"/>
  </si>
  <si>
    <t>通院等乗降介助</t>
    <phoneticPr fontId="2"/>
  </si>
  <si>
    <t>（基本報酬）</t>
    <rPh sb="1" eb="3">
      <t>キホン</t>
    </rPh>
    <rPh sb="3" eb="5">
      <t>ホウシュウ</t>
    </rPh>
    <phoneticPr fontId="2"/>
  </si>
  <si>
    <t>概　要
※R3.1.18 第199回社保審-介護給付費分科会（資料１）より</t>
    <rPh sb="0" eb="1">
      <t>オオムネ</t>
    </rPh>
    <rPh sb="2" eb="3">
      <t>ヨウ</t>
    </rPh>
    <rPh sb="14" eb="15">
      <t>ダイ</t>
    </rPh>
    <rPh sb="18" eb="19">
      <t>カイ</t>
    </rPh>
    <rPh sb="19" eb="20">
      <t>シャ</t>
    </rPh>
    <rPh sb="21" eb="22">
      <t>シン</t>
    </rPh>
    <rPh sb="23" eb="25">
      <t>カイゴ</t>
    </rPh>
    <rPh sb="25" eb="27">
      <t>キュウフ</t>
    </rPh>
    <rPh sb="27" eb="28">
      <t>ヒ</t>
    </rPh>
    <rPh sb="28" eb="31">
      <t>ブンカカイ</t>
    </rPh>
    <rPh sb="32" eb="34">
      <t>シリョウ</t>
    </rPh>
    <phoneticPr fontId="2"/>
  </si>
  <si>
    <t>看取り介護加算Ⅰ
看取り介護加算Ⅱ（新）</t>
    <rPh sb="0" eb="2">
      <t>ミト</t>
    </rPh>
    <rPh sb="3" eb="5">
      <t>カイゴ</t>
    </rPh>
    <rPh sb="5" eb="7">
      <t>カサン</t>
    </rPh>
    <rPh sb="9" eb="11">
      <t>ミト</t>
    </rPh>
    <rPh sb="12" eb="14">
      <t>カイゴ</t>
    </rPh>
    <rPh sb="14" eb="16">
      <t>カサン</t>
    </rPh>
    <rPh sb="18" eb="19">
      <t>シン</t>
    </rPh>
    <phoneticPr fontId="2"/>
  </si>
  <si>
    <t>看護体制強化加算</t>
    <rPh sb="0" eb="2">
      <t>カンゴ</t>
    </rPh>
    <rPh sb="2" eb="4">
      <t>タイセイ</t>
    </rPh>
    <rPh sb="4" eb="6">
      <t>キョウカ</t>
    </rPh>
    <rPh sb="6" eb="8">
      <t>カサン</t>
    </rPh>
    <phoneticPr fontId="2"/>
  </si>
  <si>
    <t>特定事業所加算</t>
    <rPh sb="0" eb="2">
      <t>トクテイ</t>
    </rPh>
    <rPh sb="2" eb="5">
      <t>ジギョウショ</t>
    </rPh>
    <rPh sb="5" eb="7">
      <t>カサン</t>
    </rPh>
    <phoneticPr fontId="2"/>
  </si>
  <si>
    <t>退院時情報連携加算</t>
    <rPh sb="0" eb="2">
      <t>タイイン</t>
    </rPh>
    <rPh sb="2" eb="3">
      <t>ジ</t>
    </rPh>
    <rPh sb="3" eb="5">
      <t>ジョウホウ</t>
    </rPh>
    <rPh sb="5" eb="7">
      <t>レンケイ</t>
    </rPh>
    <rPh sb="7" eb="9">
      <t>カサン</t>
    </rPh>
    <phoneticPr fontId="2"/>
  </si>
  <si>
    <t>委託連携加算</t>
    <rPh sb="0" eb="2">
      <t>イタク</t>
    </rPh>
    <rPh sb="2" eb="4">
      <t>レンケイ</t>
    </rPh>
    <rPh sb="4" eb="6">
      <t>カサン</t>
    </rPh>
    <phoneticPr fontId="2"/>
  </si>
  <si>
    <t>特別地域加算
中山間地域等における小規模事業所加算
中山間地域等に居住する者へのサービス提供加算</t>
    <rPh sb="0" eb="2">
      <t>トクベツ</t>
    </rPh>
    <rPh sb="2" eb="4">
      <t>チイキ</t>
    </rPh>
    <rPh sb="4" eb="6">
      <t>カサン</t>
    </rPh>
    <rPh sb="7" eb="10">
      <t>チュウサンカン</t>
    </rPh>
    <rPh sb="10" eb="12">
      <t>チイキ</t>
    </rPh>
    <rPh sb="12" eb="13">
      <t>トウ</t>
    </rPh>
    <rPh sb="17" eb="20">
      <t>ショウキボ</t>
    </rPh>
    <rPh sb="20" eb="23">
      <t>ジギョウショ</t>
    </rPh>
    <rPh sb="23" eb="25">
      <t>カサン</t>
    </rPh>
    <rPh sb="26" eb="29">
      <t>チュウサンカン</t>
    </rPh>
    <rPh sb="29" eb="31">
      <t>チイキ</t>
    </rPh>
    <rPh sb="31" eb="32">
      <t>トウ</t>
    </rPh>
    <rPh sb="33" eb="35">
      <t>キョジュウ</t>
    </rPh>
    <rPh sb="37" eb="38">
      <t>モノ</t>
    </rPh>
    <rPh sb="44" eb="46">
      <t>テイキョウ</t>
    </rPh>
    <rPh sb="46" eb="48">
      <t>カサン</t>
    </rPh>
    <phoneticPr fontId="2"/>
  </si>
  <si>
    <t>リハビリテーションマネジメント加算</t>
    <rPh sb="15" eb="17">
      <t>カサン</t>
    </rPh>
    <phoneticPr fontId="2"/>
  </si>
  <si>
    <t>リハビリテーションマネジメント計画書情報加算</t>
    <rPh sb="15" eb="18">
      <t>ケイカクショ</t>
    </rPh>
    <rPh sb="18" eb="20">
      <t>ジョウホウ</t>
    </rPh>
    <rPh sb="20" eb="22">
      <t>カサン</t>
    </rPh>
    <phoneticPr fontId="2"/>
  </si>
  <si>
    <t>新</t>
    <rPh sb="0" eb="1">
      <t>シン</t>
    </rPh>
    <phoneticPr fontId="2"/>
  </si>
  <si>
    <t>移行支援加算</t>
    <rPh sb="0" eb="2">
      <t>イコウ</t>
    </rPh>
    <rPh sb="2" eb="4">
      <t>シエン</t>
    </rPh>
    <rPh sb="4" eb="6">
      <t>カサン</t>
    </rPh>
    <phoneticPr fontId="2"/>
  </si>
  <si>
    <t>生活行為向上リハビリテーション実施加算</t>
    <rPh sb="0" eb="2">
      <t>セイカツ</t>
    </rPh>
    <rPh sb="2" eb="4">
      <t>コウイ</t>
    </rPh>
    <rPh sb="4" eb="6">
      <t>コウジョウ</t>
    </rPh>
    <rPh sb="15" eb="17">
      <t>ジッシ</t>
    </rPh>
    <rPh sb="17" eb="19">
      <t>カサン</t>
    </rPh>
    <phoneticPr fontId="2"/>
  </si>
  <si>
    <t>栄養アセスメント加算（新）
栄養改善加算</t>
    <rPh sb="0" eb="2">
      <t>エイヨウ</t>
    </rPh>
    <rPh sb="8" eb="10">
      <t>カサン</t>
    </rPh>
    <rPh sb="11" eb="12">
      <t>シン</t>
    </rPh>
    <rPh sb="14" eb="16">
      <t>エイヨウ</t>
    </rPh>
    <rPh sb="16" eb="18">
      <t>カイゼン</t>
    </rPh>
    <rPh sb="18" eb="20">
      <t>カサン</t>
    </rPh>
    <phoneticPr fontId="2"/>
  </si>
  <si>
    <t>ＡＤＬ維持等加算Ⅰ
ＡＤＬ維持等加算Ⅱ</t>
    <rPh sb="3" eb="5">
      <t>イジ</t>
    </rPh>
    <rPh sb="5" eb="6">
      <t>トウ</t>
    </rPh>
    <rPh sb="6" eb="8">
      <t>カサン</t>
    </rPh>
    <rPh sb="13" eb="15">
      <t>イジ</t>
    </rPh>
    <rPh sb="15" eb="16">
      <t>トウ</t>
    </rPh>
    <rPh sb="16" eb="18">
      <t>カサン</t>
    </rPh>
    <phoneticPr fontId="2"/>
  </si>
  <si>
    <t>自立支援促進加算</t>
    <rPh sb="0" eb="2">
      <t>ジリツ</t>
    </rPh>
    <rPh sb="2" eb="4">
      <t>シエン</t>
    </rPh>
    <rPh sb="4" eb="6">
      <t>ソクシン</t>
    </rPh>
    <rPh sb="6" eb="8">
      <t>カサン</t>
    </rPh>
    <phoneticPr fontId="2"/>
  </si>
  <si>
    <t>栄養管理体制加算</t>
    <rPh sb="0" eb="2">
      <t>エイヨウ</t>
    </rPh>
    <rPh sb="2" eb="4">
      <t>カンリ</t>
    </rPh>
    <rPh sb="4" eb="6">
      <t>タイセイ</t>
    </rPh>
    <rPh sb="6" eb="8">
      <t>カサン</t>
    </rPh>
    <phoneticPr fontId="2"/>
  </si>
  <si>
    <t>褥瘡マネジメント加算Ⅰ（新）
褥瘡マネジメント加算Ⅱ（新）
褥瘡対策指導管理Ⅰ
褥瘡対策指導管理Ⅱ（新）</t>
    <rPh sb="0" eb="2">
      <t>ジョクソウ</t>
    </rPh>
    <rPh sb="8" eb="10">
      <t>カサン</t>
    </rPh>
    <rPh sb="12" eb="13">
      <t>シン</t>
    </rPh>
    <rPh sb="15" eb="17">
      <t>ジョクソウ</t>
    </rPh>
    <rPh sb="23" eb="25">
      <t>カサン</t>
    </rPh>
    <rPh sb="27" eb="28">
      <t>シン</t>
    </rPh>
    <rPh sb="31" eb="33">
      <t>ジョクソウ</t>
    </rPh>
    <rPh sb="33" eb="35">
      <t>タイサク</t>
    </rPh>
    <rPh sb="35" eb="37">
      <t>シドウ</t>
    </rPh>
    <rPh sb="37" eb="39">
      <t>カンリ</t>
    </rPh>
    <rPh sb="41" eb="43">
      <t>ジョクソウ</t>
    </rPh>
    <rPh sb="43" eb="45">
      <t>タイサク</t>
    </rPh>
    <rPh sb="45" eb="47">
      <t>シドウ</t>
    </rPh>
    <rPh sb="47" eb="49">
      <t>カンリ</t>
    </rPh>
    <rPh sb="51" eb="52">
      <t>シン</t>
    </rPh>
    <phoneticPr fontId="2"/>
  </si>
  <si>
    <t>生活機能向上連携加算Ⅰ（新）
生活機能向上連携加算Ⅱ</t>
    <rPh sb="0" eb="2">
      <t>セイカツ</t>
    </rPh>
    <rPh sb="2" eb="4">
      <t>キノウ</t>
    </rPh>
    <rPh sb="4" eb="6">
      <t>コウジョウ</t>
    </rPh>
    <rPh sb="6" eb="8">
      <t>レンケイ</t>
    </rPh>
    <rPh sb="8" eb="10">
      <t>カサン</t>
    </rPh>
    <rPh sb="12" eb="13">
      <t>シン</t>
    </rPh>
    <rPh sb="15" eb="17">
      <t>セイカツ</t>
    </rPh>
    <rPh sb="17" eb="19">
      <t>キノウ</t>
    </rPh>
    <rPh sb="19" eb="21">
      <t>コウジョウ</t>
    </rPh>
    <rPh sb="21" eb="23">
      <t>レンケイ</t>
    </rPh>
    <rPh sb="23" eb="25">
      <t>カサン</t>
    </rPh>
    <phoneticPr fontId="2"/>
  </si>
  <si>
    <t>個別機能訓練加算Ⅰイ
個別機能訓練加算Ⅰロ
個別機能訓練加算Ⅱ（新）</t>
    <rPh sb="0" eb="2">
      <t>コベツ</t>
    </rPh>
    <rPh sb="2" eb="4">
      <t>キノウ</t>
    </rPh>
    <rPh sb="4" eb="6">
      <t>クンレン</t>
    </rPh>
    <rPh sb="6" eb="8">
      <t>カサン</t>
    </rPh>
    <rPh sb="32" eb="33">
      <t>シン</t>
    </rPh>
    <phoneticPr fontId="2"/>
  </si>
  <si>
    <t>入浴介助加算Ⅰ
入浴介助加算Ⅱ（新）</t>
    <rPh sb="0" eb="2">
      <t>ニュウヨク</t>
    </rPh>
    <rPh sb="2" eb="4">
      <t>カイジョ</t>
    </rPh>
    <rPh sb="4" eb="6">
      <t>カサン</t>
    </rPh>
    <rPh sb="8" eb="10">
      <t>ニュウヨク</t>
    </rPh>
    <rPh sb="10" eb="12">
      <t>カイジョ</t>
    </rPh>
    <rPh sb="12" eb="14">
      <t>カサン</t>
    </rPh>
    <rPh sb="16" eb="17">
      <t>シン</t>
    </rPh>
    <phoneticPr fontId="2"/>
  </si>
  <si>
    <t>個別機能訓練加算Ⅰ
個別機能訓練加算Ⅱ（新）</t>
    <rPh sb="0" eb="2">
      <t>コベツ</t>
    </rPh>
    <rPh sb="2" eb="4">
      <t>キノウ</t>
    </rPh>
    <rPh sb="4" eb="6">
      <t>クンレン</t>
    </rPh>
    <rPh sb="6" eb="8">
      <t>カサン</t>
    </rPh>
    <rPh sb="20" eb="21">
      <t>シン</t>
    </rPh>
    <phoneticPr fontId="2"/>
  </si>
  <si>
    <t>口腔衛生管理加算Ⅰ
口腔衛生管理加算Ⅱ（新）</t>
    <rPh sb="0" eb="2">
      <t>コウクウ</t>
    </rPh>
    <rPh sb="2" eb="4">
      <t>エイセイ</t>
    </rPh>
    <rPh sb="4" eb="6">
      <t>カンリ</t>
    </rPh>
    <rPh sb="6" eb="8">
      <t>カサン</t>
    </rPh>
    <rPh sb="10" eb="12">
      <t>コウクウ</t>
    </rPh>
    <rPh sb="12" eb="14">
      <t>エイセイ</t>
    </rPh>
    <rPh sb="14" eb="16">
      <t>カンリ</t>
    </rPh>
    <rPh sb="16" eb="18">
      <t>カサン</t>
    </rPh>
    <rPh sb="20" eb="21">
      <t>シン</t>
    </rPh>
    <phoneticPr fontId="2"/>
  </si>
  <si>
    <t>口腔・栄養スクリーニング加算Ⅰ（新）
口腔・栄養スクリーニング加算Ⅱ（新）
口腔機能向上加算Ⅰ
口腔機能向上加算Ⅱ（新）</t>
    <rPh sb="0" eb="2">
      <t>コウクウ</t>
    </rPh>
    <rPh sb="3" eb="5">
      <t>エイヨウ</t>
    </rPh>
    <rPh sb="12" eb="14">
      <t>カサン</t>
    </rPh>
    <rPh sb="16" eb="17">
      <t>シン</t>
    </rPh>
    <rPh sb="35" eb="36">
      <t>シン</t>
    </rPh>
    <rPh sb="38" eb="40">
      <t>コウクウ</t>
    </rPh>
    <rPh sb="40" eb="42">
      <t>キノウ</t>
    </rPh>
    <rPh sb="42" eb="44">
      <t>コウジョウ</t>
    </rPh>
    <rPh sb="44" eb="46">
      <t>カサン</t>
    </rPh>
    <rPh sb="48" eb="52">
      <t>コウクウキノウ</t>
    </rPh>
    <rPh sb="52" eb="54">
      <t>コウジョウ</t>
    </rPh>
    <rPh sb="54" eb="56">
      <t>カサン</t>
    </rPh>
    <rPh sb="58" eb="59">
      <t>シン</t>
    </rPh>
    <phoneticPr fontId="2"/>
  </si>
  <si>
    <t xml:space="preserve">科学的介護推進体制加算Ⅰ（新）
科学的介護推進体制加算Ⅱ（新）
※認知翔対応型通所介護/
個別機能訓練加算Ⅰ
個別機能訓練加算Ⅱ（新）
</t>
    <rPh sb="0" eb="3">
      <t>カガクテキ</t>
    </rPh>
    <rPh sb="3" eb="5">
      <t>カイゴ</t>
    </rPh>
    <rPh sb="5" eb="7">
      <t>スイシン</t>
    </rPh>
    <rPh sb="7" eb="9">
      <t>タイセイ</t>
    </rPh>
    <rPh sb="9" eb="11">
      <t>カサン</t>
    </rPh>
    <rPh sb="13" eb="14">
      <t>シン</t>
    </rPh>
    <rPh sb="35" eb="37">
      <t>ニンチ</t>
    </rPh>
    <rPh sb="37" eb="38">
      <t>ショウ</t>
    </rPh>
    <rPh sb="38" eb="41">
      <t>タイオウガタ</t>
    </rPh>
    <rPh sb="41" eb="43">
      <t>ツウショ</t>
    </rPh>
    <rPh sb="43" eb="45">
      <t>カイゴ</t>
    </rPh>
    <rPh sb="47" eb="49">
      <t>コベツ</t>
    </rPh>
    <rPh sb="49" eb="51">
      <t>キノウ</t>
    </rPh>
    <rPh sb="51" eb="53">
      <t>クンレン</t>
    </rPh>
    <rPh sb="53" eb="55">
      <t>カサン</t>
    </rPh>
    <rPh sb="57" eb="59">
      <t>コベツ</t>
    </rPh>
    <rPh sb="59" eb="61">
      <t>キノウ</t>
    </rPh>
    <rPh sb="61" eb="63">
      <t>クンレン</t>
    </rPh>
    <rPh sb="63" eb="65">
      <t>カサン</t>
    </rPh>
    <rPh sb="67" eb="68">
      <t>シン</t>
    </rPh>
    <phoneticPr fontId="2"/>
  </si>
  <si>
    <t>排せつ支援加算Ⅰ
排せつ支援加算Ⅱ
排せつ支援加算Ⅲ</t>
    <rPh sb="0" eb="1">
      <t>ハイ</t>
    </rPh>
    <rPh sb="3" eb="5">
      <t>シエン</t>
    </rPh>
    <rPh sb="5" eb="7">
      <t>カサン</t>
    </rPh>
    <rPh sb="9" eb="10">
      <t>ハイ</t>
    </rPh>
    <rPh sb="12" eb="14">
      <t>シエン</t>
    </rPh>
    <rPh sb="14" eb="16">
      <t>カサン</t>
    </rPh>
    <rPh sb="18" eb="19">
      <t>ハイ</t>
    </rPh>
    <rPh sb="21" eb="23">
      <t>シエン</t>
    </rPh>
    <rPh sb="23" eb="25">
      <t>カサン</t>
    </rPh>
    <phoneticPr fontId="2"/>
  </si>
  <si>
    <t>介護職員処遇改善加算</t>
    <rPh sb="0" eb="2">
      <t>カイゴ</t>
    </rPh>
    <rPh sb="2" eb="4">
      <t>ショクイン</t>
    </rPh>
    <rPh sb="4" eb="6">
      <t>ショグウ</t>
    </rPh>
    <rPh sb="6" eb="8">
      <t>カイゼン</t>
    </rPh>
    <rPh sb="8" eb="10">
      <t>カサン</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</si>
  <si>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</si>
  <si>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特定事業所加算Ⅰ
特定事業所加算Ⅱ
特定事業所加算Ⅲ
特定事業所加算Ⅳ
特定事業所加算Ⅴ（新）</t>
    <rPh sb="0" eb="2">
      <t>トクテイ</t>
    </rPh>
    <rPh sb="2" eb="5">
      <t>ジギョウショ</t>
    </rPh>
    <rPh sb="5" eb="7">
      <t>カサン</t>
    </rPh>
    <rPh sb="9" eb="11">
      <t>トクテイ</t>
    </rPh>
    <rPh sb="11" eb="14">
      <t>ジギョウショ</t>
    </rPh>
    <rPh sb="14" eb="16">
      <t>カサン</t>
    </rPh>
    <rPh sb="45" eb="46">
      <t>シン</t>
    </rPh>
    <phoneticPr fontId="2"/>
  </si>
  <si>
    <t>介護付きホームの入居継続支援加算の見直し</t>
    <phoneticPr fontId="2"/>
  </si>
  <si>
    <t>入居継続支援加算Ⅰ
入居継続支援加算Ⅱ（新）</t>
    <rPh sb="20" eb="21">
      <t>シン</t>
    </rPh>
    <phoneticPr fontId="2"/>
  </si>
  <si>
    <t>夜勤職員配置加算</t>
    <rPh sb="0" eb="2">
      <t>ヤキン</t>
    </rPh>
    <rPh sb="2" eb="4">
      <t>ショクイン</t>
    </rPh>
    <rPh sb="4" eb="6">
      <t>ハイチ</t>
    </rPh>
    <rPh sb="6" eb="8">
      <t>カサン</t>
    </rPh>
    <phoneticPr fontId="2"/>
  </si>
  <si>
    <t>介護老人福祉施設/
日常生活継続支援加算
特定施設入居者生活介護/
入居継続支援加算</t>
    <rPh sb="0" eb="2">
      <t>カイゴ</t>
    </rPh>
    <rPh sb="2" eb="4">
      <t>ロウジン</t>
    </rPh>
    <rPh sb="4" eb="6">
      <t>フクシ</t>
    </rPh>
    <rPh sb="6" eb="8">
      <t>シセツ</t>
    </rPh>
    <rPh sb="10" eb="12">
      <t>ニチジョウ</t>
    </rPh>
    <rPh sb="12" eb="14">
      <t>セイカツ</t>
    </rPh>
    <rPh sb="14" eb="16">
      <t>ケイゾク</t>
    </rPh>
    <rPh sb="16" eb="18">
      <t>シエン</t>
    </rPh>
    <rPh sb="18" eb="20">
      <t>カサン</t>
    </rPh>
    <rPh sb="23" eb="25">
      <t>トクテイ</t>
    </rPh>
    <rPh sb="25" eb="27">
      <t>シセツ</t>
    </rPh>
    <rPh sb="27" eb="30">
      <t>ニュウキョシャ</t>
    </rPh>
    <rPh sb="30" eb="32">
      <t>セイカツ</t>
    </rPh>
    <rPh sb="32" eb="34">
      <t>カイゴ</t>
    </rPh>
    <rPh sb="36" eb="38">
      <t>ニュウキョ</t>
    </rPh>
    <rPh sb="38" eb="40">
      <t>ケイゾク</t>
    </rPh>
    <rPh sb="40" eb="42">
      <t>シエン</t>
    </rPh>
    <rPh sb="42" eb="44">
      <t>カサン</t>
    </rPh>
    <phoneticPr fontId="2"/>
  </si>
  <si>
    <t>介護医療院の移行定着支援加算の廃止</t>
    <phoneticPr fontId="2"/>
  </si>
  <si>
    <t>移行定着支援加算（廃止）</t>
    <rPh sb="9" eb="11">
      <t>ハイシ</t>
    </rPh>
    <phoneticPr fontId="2"/>
  </si>
  <si>
    <t>介護職員処遇改善加算（Ⅳ）廃止
介護職員処遇改善加算（Ⅴ）廃止</t>
    <phoneticPr fontId="2"/>
  </si>
  <si>
    <t>個別送迎体制加算（廃止）
入浴介助体制強化加算（廃止）</t>
    <rPh sb="0" eb="2">
      <t>コベツ</t>
    </rPh>
    <rPh sb="2" eb="4">
      <t>ソウゲイ</t>
    </rPh>
    <rPh sb="4" eb="6">
      <t>タイセイ</t>
    </rPh>
    <rPh sb="6" eb="8">
      <t>カサン</t>
    </rPh>
    <rPh sb="9" eb="11">
      <t>ハイシ</t>
    </rPh>
    <rPh sb="13" eb="15">
      <t>ニュウヨク</t>
    </rPh>
    <rPh sb="15" eb="17">
      <t>カイジョ</t>
    </rPh>
    <rPh sb="17" eb="19">
      <t>タイセイ</t>
    </rPh>
    <rPh sb="19" eb="21">
      <t>キョウカ</t>
    </rPh>
    <rPh sb="21" eb="23">
      <t>カサン</t>
    </rPh>
    <rPh sb="24" eb="26">
      <t>ハイシ</t>
    </rPh>
    <phoneticPr fontId="2"/>
  </si>
  <si>
    <t>小規模多機能型居宅介護事業所連携加算（廃止）
介護予防小規模多機能型居宅介護事業所連携加算（廃止）
看護小規模多機能型居宅介護事業所連携加算（廃止）</t>
    <rPh sb="0" eb="3">
      <t>ショウキボ</t>
    </rPh>
    <rPh sb="3" eb="7">
      <t>タキノウガタ</t>
    </rPh>
    <rPh sb="7" eb="9">
      <t>キョタク</t>
    </rPh>
    <rPh sb="9" eb="11">
      <t>カイゴ</t>
    </rPh>
    <rPh sb="11" eb="14">
      <t>ジギョウショ</t>
    </rPh>
    <rPh sb="14" eb="16">
      <t>レンケイ</t>
    </rPh>
    <rPh sb="16" eb="18">
      <t>カサン</t>
    </rPh>
    <rPh sb="19" eb="21">
      <t>ハイシ</t>
    </rPh>
    <rPh sb="23" eb="25">
      <t>カイゴ</t>
    </rPh>
    <rPh sb="25" eb="27">
      <t>ヨボウ</t>
    </rPh>
    <rPh sb="50" eb="52">
      <t>カンゴ</t>
    </rPh>
    <rPh sb="52" eb="55">
      <t>ショウキボ</t>
    </rPh>
    <rPh sb="55" eb="59">
      <t>タキノウガタ</t>
    </rPh>
    <rPh sb="59" eb="61">
      <t>キョタク</t>
    </rPh>
    <rPh sb="61" eb="63">
      <t>カイゴ</t>
    </rPh>
    <rPh sb="63" eb="66">
      <t>ジギョウショ</t>
    </rPh>
    <rPh sb="66" eb="68">
      <t>レンケイ</t>
    </rPh>
    <rPh sb="68" eb="70">
      <t>カサン</t>
    </rPh>
    <rPh sb="71" eb="73">
      <t>ハイシ</t>
    </rPh>
    <phoneticPr fontId="2"/>
  </si>
  <si>
    <t>移行計画が未提出である場合</t>
    <phoneticPr fontId="2"/>
  </si>
  <si>
    <t>・通院等乗降介助について、利用者の身体的・経済的負担の軽減や利便性の向上の観点から、目的地が複数ある場合であっても、居宅が始点又は終点となる場合には、その間の病院等から病院等への移送や、通所系サービス・短期入所系サービスの事業所から病院等への移送といった目的地間の移送に係る乗降介助に関しても、同一の事業所が行うことを条件に、算定可能とする。この場合、通所系サービスについては利用者宅と事業所との間の送迎を行わない場合の減算を適用し、短期入所系サービスについては、利用者に対して送迎を行う場合の加算を算定できないこととする。</t>
    <phoneticPr fontId="2"/>
  </si>
  <si>
    <r>
      <t xml:space="preserve">栄養ケア・マネジメント未実施の減算
栄養マネジメント強化加算
</t>
    </r>
    <r>
      <rPr>
        <sz val="11"/>
        <color rgb="FF00B050"/>
        <rFont val="ＭＳ Ｐゴシック"/>
        <family val="3"/>
        <charset val="128"/>
        <scheme val="minor"/>
      </rPr>
      <t>経口維持加算</t>
    </r>
    <rPh sb="0" eb="2">
      <t>エイヨウ</t>
    </rPh>
    <rPh sb="11" eb="14">
      <t>ミジッシ</t>
    </rPh>
    <rPh sb="15" eb="17">
      <t>ゲンサン</t>
    </rPh>
    <rPh sb="18" eb="20">
      <t>エイヨウ</t>
    </rPh>
    <rPh sb="26" eb="28">
      <t>キョウカ</t>
    </rPh>
    <rPh sb="28" eb="30">
      <t>カサン</t>
    </rPh>
    <phoneticPr fontId="2"/>
  </si>
  <si>
    <t>同一建物減算</t>
    <phoneticPr fontId="2"/>
  </si>
  <si>
    <t>安全管理体制未実施減算</t>
  </si>
  <si>
    <t>・障害福祉サービスにおける対応も踏まえ、全ての介護サービス事業者を対象に、利用者の人権の擁護、虐待の防止等の観点から、虐待の発生又はその再発を防止するための委員会の開催、指針の整備、研修の実施、担当者を定めることを義務づける。その際、３年の経過措置期間を設けることとする。</t>
    <phoneticPr fontId="2"/>
  </si>
  <si>
    <t xml:space="preserve">・通所系サービス、多機能系サービスについて、同一建物等居住者に係る減算の適用を受ける者と当該減算の適用を受けない者との公平性の観点から、当該減算等の適用を受ける者の区分支給限度基準額の管理において、減算等の適用前の単位数を用いることとする。
また、通所介護、通所リハビリテーションについて、通常規模型のサービスを利用する者と大規模型のサービスを利用する者との公平性の観点から、大規模型の報酬が適用される事業所を利用する者の区分支給限度基準額の管理において、通常規模型の単位数を用いることとする。
</t>
    <phoneticPr fontId="2"/>
  </si>
  <si>
    <r>
      <t xml:space="preserve">加算名
</t>
    </r>
    <r>
      <rPr>
        <sz val="10"/>
        <rFont val="ＭＳ ゴシック"/>
        <family val="3"/>
        <charset val="128"/>
      </rPr>
      <t>※広島県管轄介護サービス事業所について記載</t>
    </r>
    <rPh sb="0" eb="2">
      <t>カサン</t>
    </rPh>
    <rPh sb="2" eb="3">
      <t>メイ</t>
    </rPh>
    <rPh sb="5" eb="8">
      <t>ヒロシマケン</t>
    </rPh>
    <rPh sb="8" eb="10">
      <t>カンカツ</t>
    </rPh>
    <rPh sb="10" eb="12">
      <t>カイゴ</t>
    </rPh>
    <rPh sb="16" eb="18">
      <t>ジギョウ</t>
    </rPh>
    <rPh sb="18" eb="19">
      <t>ショ</t>
    </rPh>
    <rPh sb="23" eb="25">
      <t>キサイ</t>
    </rPh>
    <phoneticPr fontId="2"/>
  </si>
  <si>
    <t>概　要
※R3.1.18 第199回社保審-介護給付費分科会（資料１）より</t>
    <rPh sb="0" eb="1">
      <t>オオムネ</t>
    </rPh>
    <rPh sb="2" eb="3">
      <t>ヨウ</t>
    </rPh>
    <phoneticPr fontId="2"/>
  </si>
  <si>
    <t>41-43</t>
    <phoneticPr fontId="2"/>
  </si>
  <si>
    <t>47-48</t>
    <phoneticPr fontId="2"/>
  </si>
  <si>
    <t>50-52</t>
    <phoneticPr fontId="2"/>
  </si>
  <si>
    <t>59-61</t>
    <phoneticPr fontId="2"/>
  </si>
  <si>
    <t>68-72</t>
    <phoneticPr fontId="2"/>
  </si>
  <si>
    <t>76-77</t>
    <phoneticPr fontId="2"/>
  </si>
  <si>
    <t>79-80</t>
    <phoneticPr fontId="2"/>
  </si>
  <si>
    <t>93-95</t>
    <phoneticPr fontId="2"/>
  </si>
  <si>
    <t>95-97</t>
    <phoneticPr fontId="2"/>
  </si>
  <si>
    <t>98-99</t>
    <phoneticPr fontId="2"/>
  </si>
  <si>
    <t>104-105</t>
    <phoneticPr fontId="2"/>
  </si>
  <si>
    <t>102-103</t>
    <phoneticPr fontId="2"/>
  </si>
  <si>
    <t>111-112</t>
    <phoneticPr fontId="2"/>
  </si>
  <si>
    <t>127-130</t>
    <phoneticPr fontId="2"/>
  </si>
  <si>
    <t>161-162</t>
    <phoneticPr fontId="2"/>
  </si>
  <si>
    <t>頁</t>
    <rPh sb="0" eb="1">
      <t>ページ</t>
    </rPh>
    <phoneticPr fontId="2"/>
  </si>
  <si>
    <t>介護療養型医療施設の円滑な移行</t>
    <phoneticPr fontId="2"/>
  </si>
  <si>
    <r>
      <t>・所定疾患施設療養費について、介護老人保健施設の入所者により適切な医療を提供する観点から、介護老人保健施設における疾患の発症・治療状況を踏まえ、算定要件や算定日数、対象疾患等の見直しを行う。
　</t>
    </r>
    <r>
      <rPr>
        <sz val="12"/>
        <color rgb="FFFF0000"/>
        <rFont val="ＭＳ Ｐゴシック"/>
        <family val="3"/>
        <charset val="128"/>
        <scheme val="minor"/>
      </rPr>
      <t>ア 算定要件において、検査の実施を明確化する。当該検査については、協力医療機関等と連携して行った検査を含むこととする。</t>
    </r>
    <r>
      <rPr>
        <sz val="12"/>
        <color theme="1"/>
        <rFont val="ＭＳ Ｐゴシック"/>
        <family val="2"/>
        <charset val="128"/>
        <scheme val="minor"/>
      </rPr>
      <t xml:space="preserve">
　イ 所定疾患施設療養費（Ⅱ）の算定日数を、「連続する７日まで」から「連続する 10 日まで」に延長する
　ウ 対象疾患について、蜂窩織炎を追加する。
　エ 業務負担軽減の観点から、診療内容等の給付費明細書の摘要欄への記載は求めないこととする。</t>
    </r>
    <rPh sb="72" eb="74">
      <t>サンテイ</t>
    </rPh>
    <rPh sb="74" eb="76">
      <t>ヨウケン</t>
    </rPh>
    <rPh sb="77" eb="79">
      <t>サンテイ</t>
    </rPh>
    <rPh sb="79" eb="81">
      <t>ニッスウ</t>
    </rPh>
    <rPh sb="82" eb="84">
      <t>タイショウ</t>
    </rPh>
    <rPh sb="84" eb="86">
      <t>シッカン</t>
    </rPh>
    <rPh sb="86" eb="87">
      <t>トウ</t>
    </rPh>
    <rPh sb="248" eb="250">
      <t>シンリョウ</t>
    </rPh>
    <rPh sb="250" eb="252">
      <t>ナイヨウ</t>
    </rPh>
    <rPh sb="252" eb="253">
      <t>トウ</t>
    </rPh>
    <rPh sb="269" eb="270">
      <t>モト</t>
    </rPh>
    <phoneticPr fontId="2"/>
  </si>
  <si>
    <t>・介護サービス事業者に、感染症の発生及びまん延等に関する取組の徹底を求める観点から、以下の取組を義務づける。その際、３年の経過措置期間を設けることとする。
ア 施設系サービスについて、現行の委員会の開催、指針の整備、研修の実施等に加え、訓練（シミュレーション）の実施
イ その他のサービス（訪問系サービス、通所系サービス、短期入所系サービス、多機能系サービス、福祉用具貸与、居宅介護支援、居住系サービス）について、委員会の開催、指針の整備、研修の実施、訓練（シミュレーション）の実施等</t>
    <phoneticPr fontId="2"/>
  </si>
  <si>
    <r>
      <t>・かかりつけ医連携薬剤調整加算について、介護老人保健施設において、かかりつけ医との連携を推進し、継続的な薬物治療を提供する観点から、見直しを行う。
　</t>
    </r>
    <r>
      <rPr>
        <sz val="12"/>
        <color rgb="FFFF0000"/>
        <rFont val="ＭＳ Ｐゴシック"/>
        <family val="3"/>
        <charset val="128"/>
        <scheme val="minor"/>
      </rPr>
      <t>ア 診療報酬の例を参考に、入所時及び退所時におけるかかりつけ医との連携を前提としつつ、当該連携に係る取組と、かかりつけ医と共同して減薬に至った場合を区分して評価する。また、CHASE へのデータ提出とフィードバックの活用による PDCA サイクルの推進・ケアの向上を図ることを新たに評価する（減薬に至った場合の評価についてはこれを要件とする）。
　イ 連携に係る取組については、入所に際し、薬剤の中止又は変更の可能性についてかかりつけ医に説明し理解を得るとともに、入所中に服薬している薬剤に変更があった場合には、退所時に、変更の経緯・理由や変更後の状態に関する情報をかかりつけ医に共有することを求めることとする。
　ウ 入所中に薬剤の変更が検討される場合に、より適切な薬物治療が提供されるよう、当該介護老人保健施設の医師又は薬剤師が、関連ガイドライン等を踏まえた高齢者の薬物療法に関する研修を受講していることを求めることとする。</t>
    </r>
    <phoneticPr fontId="2"/>
  </si>
  <si>
    <t>・訪問入浴介護について、利用者への円滑なサービス提供と適切な評価を図る観点から、以下の見直しを行う。
　ア 新規利用者へのサービス提供に際して、事前の居宅訪問を行うなど、事業者に一定の対応が生じていることを踏まえ、新規利用者に対して、初回のサービス提供を行う前に居宅を訪問し、訪問入浴介護の利用に関する調整（浴槽の設置場所や給排水の方法の確認等）を行った場合を評価する新たな加算を創設する。※新設
　イ 清拭又は部分浴を実施した場合の減算について、サービス提供の実態を踏まえ、減算幅を見直す。※見直し</t>
    <phoneticPr fontId="2"/>
  </si>
  <si>
    <t>・感染症や災害が発生した場合であっても、必要な介護サービスが継続的に提供できる体制を構築する観点から、全ての介護サービス事業者を対象に、業務継続に向けた計画等の策定、研修の実施、訓練（シミュレーション）の実施等を義務づける。その際、３年の経過措置期間を設けることとする。
（参考）BCPガイドラインについて
https://www.mhlw.go.jp/stf/seisakunitsuite/bunya/hukushi_kaigo/kaigo_koureisha/taisakumatome_13635.html</t>
    <rPh sb="137" eb="139">
      <t>サンコウ</t>
    </rPh>
    <phoneticPr fontId="2"/>
  </si>
  <si>
    <t>・地域の実情に応じて、既存の地域資源・地域の人材を活用しながら、サービスの実施を可能とする観点から、定期巡回・随時対応型訪問介護看護と同様に、利用者の処遇に支障がない場合は、以下について可能とする。
　ア オペレーターについて、
　　ⅰ 併設施設等（短期入所生活介護、短期入所療養介護、特定施設入居者生活介護、地域密着型特定施設入居者生活介護、認知症対応型共同生活介護、小規模多機能型居宅介護、看護小規模多機能型居宅介護、介護老人福祉施設、地域密着型介護老人福祉施設、介護老人保健施設、介護療養型医療施設、介護医療院）の職員と兼務すること。
　　ⅱ 随時訪問サービスを行う訪問介護員等と兼務すること。
　イ 他の訪問介護事業所、定期巡回・随時対応型訪問介護看護事業所に、事業を「一部委託」すること。
　ウ 複数の事業所間で、随時対応サービス（通報の受付）を「集約化」すること。</t>
    <phoneticPr fontId="2"/>
  </si>
  <si>
    <t>・特別養護老人ホーム及び地域密着型特別養護老人ホーム等の人員配置基準について、人材確保や職員定着の観点から、職員の勤務シフトを組みやすくするなどの取組を推進するとともに、入所者の処遇や職員の負担に配慮する観点から、食事、健康管理、衛生管理、生活相談等における役務の提供や設備の供与が入所者の身体的、精神的特性を配慮して適切に行われること、労働関係法令に基づき、職員の休憩時間や有給休暇等が適切に確保されていることなどの留意点を明示しつつ、以下の見直しを行う。
　ア 従来型とユニット型を併設する場合において、入所者の処遇に支障がない場合、介護・看護職員の兼務を可能とする。
　イ 広域型特別養護老人ホーム又は介護老人保健施設と小規模多機能型居宅介護事業所を併設する場合において、入所者の処遇や事業所の管理上支障がない場合、管理者・介護職員の兼務を可能とする。
　ウ サテライト型居住施設において、本体施設が特別養護老人ホーム・地域密着型特別養護老人ホームである場合に、本体施設の生活相談員により当該サテライト型居住施設の入居者の処遇が適切に行われると認められるときは、生活相談員を置かないことを可能とする。
　エ 地域密着型特別養護老人ホーム（サテライト型を除く）において、他の社会福祉施設等との連携を図ることにより当該地域密着型特別養護老人ホームの効果的な運営を期待することができる場合であって、入所者の処遇に支障がないときは、栄養士を置かないことを可能とする。</t>
    <phoneticPr fontId="2"/>
  </si>
  <si>
    <t>・テクノロジーの活用により介護サービスの質の向上、業務効率化及び職員の負担軽減を推進していく観点から、令和２年度に実施された介護ロボット導入支援及び導入効果実証研究の結果等も踏まえ、全ての入所者について見守りセンサーを導入し、夜勤職員全員がインカム等の ICT を使用するとともに、職員の負担軽減や職員毎の効率化のばらつきに配慮し、委員会の設置や職員に対する十分な休憩時間の確保等を含めた安全体制等の確保を行っていることを要件として、介護老人福祉施設（従来型）の利用定員 26人以上の場合の夜間の配置基準を緩和する。
具体的には、1日あたりの配置人員数として、利用者の数が 26 人以上 60 人以下の場合の配置人員数を現行の２人以上から 1.6 人以上に、同 61 人以上 80 人以下の場合の配置人員数を現行の３人以上から 2.4 人以上に、同 81 人以上 100 人以下の場合の配置人員数を現行の４人以上から 3.2 人以上に、同 101 人以上の場合は 3.2 に利用者の数が 100 を超えて 25 又はその端数を増すごとに 0.8 を加えて得た数以上に見直す。ただし、常時1人以上配置（利用者の数が６１人以上の場合は常時2人以上配置）するものとする。
人員配置基準の緩和の申請にあたっては、
　ⅰ 利用者の安全やケアの質の確保、職員の負担を軽減するための委員会の設置、
　ⅱ 職員に対する十分な休憩時間の確保等の勤務・雇用条件への配慮、
　ⅲ 緊急時の体制整備（近隣在住職員を中心とした緊急参集要員の確保等）、
　ⅳ 機器の不具合の定期チェックの実施（メーカーとの連携を含む）、
　ⅴ 職員に対するテクノロジー活用に関する教育の実施、
　ⅵ 夜間の訪室が必要な利用者に対する訪室の個別実施
を具体的要件とし、テクノロジー導入後これらを少なくとも３か月以上試行し、現場職員の意見が適切に反映できるよう、夜勤職員をはじめ実際にケア等を行う多職種の職員が参画するⅰの委員会において安全体制やケアの質の確保、職員の負担軽減が図られていることを確認した上で届け出るものとする。</t>
    <phoneticPr fontId="2"/>
  </si>
  <si>
    <t>・テクノロジーの活用により介護サービスの質の向上、業務効率化及び職員の負担軽減を推進していく観点から、令和２年度に実施された介護ロボット導入支援及び導入効果実証研究の結果等も踏まえ、夜勤職員配置加算等について、以下のとおり見直す。
　ア 介護老人福祉施設等における見守り機器を導入した場合の夜勤職員配置加算（夜勤を行う介護職員又は看護職員の数が「最低基準を 0.9 以上上回っている場合」）について、見守りセンサーの入所者に占める導入割合の基準を 15％から 10％に緩和する。
　イ 介護老人福祉施設等における見守り機器を導入した場合の夜勤職員配置加算について、全ての入所者について見守りセンサーを導入し、夜勤職員全員がインカム等の ICT を使用するとともに、職員の負担軽減や職員毎の効率化のばらつきに配慮し、安全体制やケアの質の確保、職員の負担軽減を要件として、「最低基準を 0.6 以上（②の人員配置基準の緩和が適用される場合は 0.8 以上）上回っている場合」に算定できる新たな区分を設ける。
　ウ イの加算の申請にあたっては、
　　ⅰ 利用者の安全やケアの質の確保、職員の負担を軽減するための委員会の設置、
　　ⅱ 職員に対する十分な休憩時間の確保等の勤務・雇用条件への配慮、
　　ⅲ 機器の不具合の定期チェックの実施（メーカーとの連携を含む）、
　　ⅳ 職員に対するテクノロジー活用に関する教育の実施、
　　ⅴ 夜間の訪室が必要な利用者に対する訪室の個別実施
を具体的要件とし、テクノロジー導入後これらを少なくとも３か月以上試行し、現場職員の意見が適切に反映できるよう、夜勤職員をはじめ実際にケア等を行う多職種の職員が参画するⅰの委員会において安全体制やケアの質の確保、職員の負担軽減が図られていることを確認した上で届け出るものとする。</t>
    <phoneticPr fontId="2"/>
  </si>
  <si>
    <t>・サービス提供体制強化加算について、サービスの質の向上や職員のキャリアアップを一層推進する観点から、財政中立を念頭に、以下の見直しを行う。
　ア 介護福祉士割合や介護職員等の勤続年数が上昇・延伸していることを踏まえ、各サービス（訪問看護及び訪問リハビリテーションを除く）について、より介護福祉士の割合が高い、又は勤続年数が 10 年以上の介護福祉士の割合が一定以上の事業者を評価する新たな区分を設ける。その際、同加算が質の高い介護サービスの提供を目指すものであることを踏まえ、当該区分の算定に当たり、施設系サービス及び介護付きホームについては、サービスの質の向上につながる取組の一つ以上の実施を求めることとする。
　イ 定期巡回・随時対応型訪問介護看護、通所系サービス、短期入所系サービス、多機能系サービス、居住系サービス、施設系サービスについて、勤続年数要件について、より長い勤続年数の設定に見直すとともに、介護福祉士割合要件の下位区分、常勤職員割合要件による区分、勤続年数要件による区分を統合し、いずれかを満たすことを求める新たな区分を設定する。
　ウ 夜間対応型訪問介護及び訪問入浴介護について、他のサービスと同様に、介護福祉士の割合に係る要件に加えて、勤続年数が一定期間以上の職員の割合に係る要件を設定し、いずれかを満たすことを求めることとする。
　エ 訪問看護及び訪問リハビリテーションについて、現行の勤続年数要件の区分に加えて、より長い勤続年数で設定した要件による新たな区分を設ける。</t>
    <phoneticPr fontId="2"/>
  </si>
  <si>
    <t>・介護付きホームにおける中重度者や看取りへの対応の充実を図る観点から、看取り介護加算について、以下の見直しを行う。
　ア 看取り期における本人・家族との十分な話し合いや他の関係者との連携を一層充実させる観点から、要件において、「人生の最終段階における医療・ケアの決定プロセスに関するガイドライン」等の内容に沿った取組を行うことを求める。（※上記①の再掲）
　イ 要件における看取りに関する協議等の参加者として、生活相談員を明記する。
　ウ 算定日数期間を超えて看取りに係るケアを行っている実態があることを踏まえ、現行の死亡日以前 30 日前からの算定に加えて、それ以前の一定期間の対応について、新たに評価する区分を設ける。
　エ 看取り期において夜勤又は宿直により看護職員を配置している場合に評価する新たな区分を設ける。</t>
    <phoneticPr fontId="2"/>
  </si>
  <si>
    <t>・生活機能向上連携加算について、算定率が低い状況を踏まえ、その目的である外部のリハビリテーション専門職等との連携による自立支援・重度化防止に資する介護の推進を図る観点から、以下の見直し及び対応を行う。
　ア 通所系サービス、短期入所系サービス、居住系サービス、施設サービスにおける生活機能向上連携加算について、訪問介護等における同加算と同様に、ICT の活用等により、外部のリハビリテーション専門職等が当該サービス事業所を訪問せずに、利用者の状態を適切に把握し助言した場合について評価する区分を新たに設ける。
　イ 訪問系サービス、多機能系サービスにおける生活機能向上連携加算（Ⅱ）について、サービス提供責任者とリハビリテーション専門職等がそれぞれ利用者の自宅を訪問した上で、共同してカンファレンスを行う要件に関して、要介護者の生活機能を維持・向上させるためには多職種によるカンファレンスが効果的であることや、業務効率化の観点から、同カンファレンスについては利用者・家族も参加するサービス担当者会議の前後に時間を明確に区分した上で実施するサービス提供責任者及びリハビリテーション専門職等によるカンファレンスでも差し支えないことを明確化する。
　ウ 外部のリハビリテーション専門職等の連携先を見つけやすくするため、生活機能向上連携加算の算定要件上連携先となり得る訪問・通所リハビリテーション事業所が任意で情報を公表するなどの取組を進める。</t>
    <phoneticPr fontId="2"/>
  </si>
  <si>
    <t>・介護保険施設における栄養ケア・マネジメントの取組を一層強化する観点から、以下の見直しを行う。
　ア 施設系サービスにおける栄養マネジメント加算を廃止し、栄養ケア・マネジメントを基本サービスとして行うこととする。このため、現行の栄養士に加えて、管理栄養士の配置を位置付ける（栄養士又は管理栄養士の配置を求める）とともに、入所者ごとの状態に応じた栄養管理を計画的に行うことを求める。栄養ケア・マネジメントが実施されていない場合は、基本報酬を減算する。その際、３年の経過措置期間を設けることとする。
　イ 低栄養リスクが高い者のみを対象とする低栄養リスク改善加算について、入所者全員への丁寧な栄養ケアの実施や栄養ケアに係る体制の充実を評価する加算に見直す。その際、CHASE へのデータ提出とフィードバックの活用による更なる PDCA サイクルの推進・ケアの向上を図ることを要件の一つとする（※３（２）①イ参照）。また、管理栄養士の配置について、栄養ケア・マネジメントの質を確保しつつ、管理栄養士が柔軟な働き方ができるようにする観点から、常勤換算方式による確保を求めることとする。さらに、褥瘡管理に関する取組を進める観点から、同加算と褥瘡マネジメント加算との併算定を可能とする。
　ウ 経口維持加算について、継続的な経口維持に関する取組を進める観点から、原則６月とする算定期間の要件を廃止する。</t>
    <phoneticPr fontId="2"/>
  </si>
  <si>
    <t>・通所系サービス、多機能系サービス、居住系サービスについて、利用者の口腔機能低下を早期に確認し、適切な管理等を行うことによって、口腔機能低下の重症化等の予防、維持、回復等につなげる観点から、介護職員が実施可能な口腔スクリーニングの実施を評価する新たな加算を創設する。その際、目的及び方法等に鑑み、栄養スクリーニング加算による取組・評価と一体的に行うものとする。※新設
　また、通所介護、地域密着型通所介護、認知症対応型通所介護、通所リハビリテーションを対象とする口腔機能向上加算について、看護小規模多機能型居宅介護を新たに対象とするとともに、CHASE へのデータ提出とフィードバックの活用による更なる PDCA サイクルの推進・ケアの向上を図ることを評価する新たな区分を設ける。（※３（２）①イ参照）</t>
    <phoneticPr fontId="2"/>
  </si>
  <si>
    <t>・在宅復帰・在宅療養支援等評価指標及び要件について、介護老人保健施設の在宅復帰・在宅療養支援機能をさらに促進する観点から、指標の取得状況等も踏まえ、以下の見直しを行う。その際、６月の経過措置期間を設けることとする。
　ア 居宅サービス実施数に係る指標において、訪問リハビリテーションの実施を更に促進するため、訪問リハビリテーションの比重を高くする。
　イ リハビリテーション専門職配置割合に係る指標において、入所者の状態に応じたより多様なリハビリテーション提供体制を評価するため、理学療法士、作業療法士及び言語聴覚士の３職種の配置を評価する。
　ウ 基本型以上についてリハビリテーションマネジメントの実施要件が求められているが、より入所者の状態にあったリハビリテーションを提供するため、医師の詳細な指示に基づくリハビリテーションに関する事項を明確化する。</t>
    <phoneticPr fontId="2"/>
  </si>
  <si>
    <t>・介護事業者によるテクノロジーの活用によるサービスの質の向上、業務効率化及び職員の負担軽減の取組を評価する観点から、以下の見直しを行う。
　ア 介護老人福祉施設や特定施設入居者生活介護等において、テクノロジーを活用した複数の機器（見守りセンサー、インカム、記録ソフト等のICT、移乗支援機器）を活用し、利用者に対するケアのアセスメント評価や人員体制の見直しを PDCA サイクルによって継続して行っている場合については、日常生活継続支援加算及び入居継続支援加算の「介護福祉士数が常勤換算で入所者数が６又はその端数を増すごとに１以上」とする要件を、「７又はその端数を増すごとに１以上」とする。
要件緩和の申請にあたっては、
　　ⅰ 利用者の安全やケアの質の確保、職員の負担を軽減するための委員会の設置、
　　ⅱ 職員に対する十分な休憩時間の確保等の勤務・雇用条件への配慮、
　　ⅲ 機器の不具合の定期チェックの実施（メーカーとの連携を含む）、
　　ⅳ 職員に対するテクノロジー活用に関する教育の実施、
を具体的要件とし、テクノロジー導入後これらを少なくとも３か月以上試行し、現場職員の意見が適切に反映できるよう、夜勤職員をはじめ実際にケア等を行う多職種の職員が参画するⅰの委員会において安全体制やケアの質の確保、職員の負担軽減が図られていることを確認した上で届け出るものとする。
　イ サービス提供体制強化加算について、新たに設ける区分の算定に当たり、施設系サービス及び介護付きホームに一つ以上の実施を求めるサービスの質の向上につながる取組の事項の一つにテクノロジーの活用を盛り込む。（※(1)③再掲）</t>
    <phoneticPr fontId="2"/>
  </si>
  <si>
    <t>・地域区分については、「居宅介護支援事業所の管理者要件等に関する審議報告」（令和元年12 月17 日社会保障審議会介護給付費分科会）において、特例（※１）と経過措置（※２）の適用について、対象地域に対して、関係者の意見を踏まえて適切に判断するよう求めるとともに、新たな設定方法の適用についての意向を十分に確認した上で、財政中立の原則の下、令和３年度介護報酬改定において実施することが適当であるとされた。これを受けて、自治体に対して地域区分に関する意向調査を行ったところであり、その結果を令和３年度からの地域区分の級地に反映する。
（※１）隣接地域全ての地域区分が、当該地域より高い又は低い地域について、当該地域の地域区分の設定値から隣接地域の地域区分の中で一番低い区分までの範囲内で選択できることとする。あわせて、隣接地域の中に地域区分が高い地域が複数あり、その地域と当該地域の級地の差が４級地以上ある地域手当の設定がない地域（０％）又は・ 隣接地域の中に地域区分が低い地域が複数あり、その地域と当該地域の級地の差が４級地以上ある地域について、当該地域の地域区分の設定値から隣接地域のうち一番低い区分までの範囲内において区分を選択できることとする。
（※２）当該地域における平成27～29 年度の地域区分の設定値から地域区分の設定方法を適用した後の最終的な設定値までの範囲内で設定を可能とするもの（令和５年度末まで）</t>
    <phoneticPr fontId="2"/>
  </si>
  <si>
    <t>・通所介護における個別機能訓練加算について、より利用者の自立支援等に資する個別機能訓練の提供を促進する観点から、加算の取得状況や加算を取得した事業所の機能訓練の実施状況等を踏まえ、以下の見直しを行う。
　ア 加算（Ⅰ）（身体機能向上を目的とする機能訓練を評価）及び加算（Ⅱ）（生活機能向上を目的とする機能訓練を評価）を統合する。
　イ 人員配置について、小規模事業所でも必要な人員の確保を可能とする観点から、機能訓練指導員の専従１名以上（配置時間帯の定めなし）の配置を求める（現行の加算（Ⅱ）の要件）。
　ウ 機能訓練項目について、利用者の心身の状況に応じて、身体機能・生活機能向上を目的とする機能訓練項目を柔軟に設定することを可能とする。
　エ 訓練対象者及び実施者について、５人程度以下の小集団又は個別に、機能訓練指導員が直接実施することとする（現行の加算（Ⅱ）の要件）。
　オ 人員欠如減算又は定員超過減算を算定している場合は、算定できないこととする。
　カ 上記を基本としつつ、これまで加算（Ⅰ）及び加算（Ⅱ）を併算定している事業所があることを踏まえ、機能訓練指導員について、イで求める機能訓練指導員に加えて専従１名以上をサービス提供時間帯を通じて配置した場合を評価する上位の加算区分を設ける。
　キ CHASE へのデータ提出とフィードバックの活用による更なる PDCA サイクルの推進・ケアの向上を図ることを評価する新たな区分を設ける。（※３（２）①イ参照）</t>
    <phoneticPr fontId="2"/>
  </si>
  <si>
    <t>・ADL 維持等加算について、自立支援・重度化防止に向けた取組を一層推進する観点から、以下の見直しを行う。
　ア クリームスキミングを防止する観点や、現状の同加算の取得状況や課題を踏まえ、算定要件について、以下の見直しを行う。
　　・ 初月と６月目の ADL 値の報告について、評価可能な者は原則全員報告を求める。
　　・ リハビリテーションサービスを併用している者について、同加算取得事業者がリハビリテーションサービス事業者と連携して機能訓練を実施している場合に限り、同加算に係る計算式の対象とする。
　　・ 利用者の総数や要介護度、要介護等認定月に係る要件を緩和する。
　　・ ADL 利得が上位 85％の者について、各々の ADL 利得を合計したものが０以上とする要件について、初月の ADL 値に応じて調整式で得られた利用者の調整済 ADL 利得が一定の値以上とする。
　　・ CHASE へのデータ提出とフィードバックの活用による PDCA サイクルの推進・ケアの向上を図ることを求める。（※３（２）①イ参照）
　イ より自立支援等に効果的な取組を行い、利用者の ADL を良好に維持・改善する事業者を高く評価する新たな区分を設ける。
　ウ 通所介護に加えて、機能訓練等に従事する者を十分に配置し、ADL の維持等を目的とする認知症対応型通所介護、特定施設入居者生活介護、地域密着型特定施設入居者生活介護、介護老人福祉施設、地域密着型介護老人福祉施設入所者生活介護を同加算の対象とする。</t>
    <phoneticPr fontId="2"/>
  </si>
  <si>
    <t>・居宅介護支援について、適切なケアマネジメントの実施を確保しつつ、経営の安定化を図る観点から、介護支援専門員１人当たりの取扱件数が 40 件以上の場合40件目から、60 件以上の場合60件目からそれぞれ評価が低くなる（40 件未満は居宅介護支援費（Ⅰ）、40 件以上 60 件未満の部分は同（Ⅱ）、60 件以上の部分は同（Ⅲ）が適用される）逓減制において、一定の ICT（AI を含む）の活用又は事務職員の配置を行っている事業者については、逓減制の適用（居宅介護支援費（Ⅱ）の適用）を 45 件以上の部分からとする見直しを行う。その際、この取扱いを行う場合の逓減率（居宅介護支援費（Ⅱ）及び（Ⅲ）の単位数）について、メリハリをつけた設定とする見直しを行う。また、特定事業所加算における「介護支援専門員１人当たりの受け入れ可能な利用者数」について、この取扱いを踏まえた見直しを行う。
　また、逓減制における介護支援専門員１人当たりの取扱件数の計算に当たり、現在、事業所が自然災害や感染症等による突発的な対応で利用者を受け入れた場合は、例外的に件数に含めないこととしているが、地域の実情を踏まえ、事業所がその周辺の中山間地域等の事業所の存在状況からやむを得ず利用者を受け入れた場合についても例外的に件数に含めない取扱いを可能とする見直しを行う。</t>
    <phoneticPr fontId="2"/>
  </si>
  <si>
    <t>※数字は「令和3年度介護報酬改定における改定事項について」のページ数です。</t>
    <rPh sb="1" eb="3">
      <t>スウジ</t>
    </rPh>
    <rPh sb="5" eb="7">
      <t>レイワ</t>
    </rPh>
    <rPh sb="8" eb="10">
      <t>ネンド</t>
    </rPh>
    <rPh sb="10" eb="12">
      <t>カイゴ</t>
    </rPh>
    <rPh sb="12" eb="14">
      <t>ホウシュウ</t>
    </rPh>
    <rPh sb="14" eb="16">
      <t>カイテイ</t>
    </rPh>
    <rPh sb="20" eb="22">
      <t>カイテイ</t>
    </rPh>
    <rPh sb="22" eb="24">
      <t>ジコウ</t>
    </rPh>
    <rPh sb="33" eb="34">
      <t>スウ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</si>
</sst>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
      <sz val="8"/>
      <color theme="1"/>
      <name val="ＭＳ Ｐゴシック"/>
      <family val="2"/>
      <charset val="128"/>
      <scheme val="minor"/>
    </font>
    <font>
      <strike/>
      <sz val="10"/>
      <color rgb="FFFF0000"/>
      <name val="ＭＳ Ｐゴシック"/>
      <family val="3"/>
      <charset val="128"/>
      <scheme val="minor"/>
    </font>
    <font>
      <sz val="9"/>
      <color theme="1"/>
      <name val="ＭＳ Ｐゴシック"/>
      <family val="3"/>
      <charset val="128"/>
      <scheme val="minor"/>
    </font>
    <font>
      <sz val="10"/>
      <color rgb="FF000000"/>
      <name val="ＭＳ ゴシック"/>
      <family val="3"/>
      <charset val="128"/>
    </font>
    <font>
      <b/>
      <sz val="11"/>
      <name val="ＭＳ Ｐゴシック"/>
      <family val="3"/>
      <charset val="128"/>
      <scheme val="minor"/>
    </font>
    <font>
      <b/>
      <sz val="18"/>
      <name val="ＭＳ ゴシック"/>
      <family val="3"/>
      <charset val="128"/>
    </font>
    <font>
      <sz val="11"/>
      <color rgb="FFFF0000"/>
      <name val="ＭＳ ゴシック"/>
      <family val="3"/>
      <charset val="128"/>
    </font>
    <font>
      <sz val="11"/>
      <name val="ＭＳ ゴシック"/>
      <family val="3"/>
      <charset val="128"/>
    </font>
    <font>
      <b/>
      <sz val="14"/>
      <name val="ＭＳ ゴシック"/>
      <family val="3"/>
      <charset val="128"/>
    </font>
    <font>
      <b/>
      <sz val="11"/>
      <color rgb="FFFF0000"/>
      <name val="ＭＳ ゴシック"/>
      <family val="3"/>
      <charset val="128"/>
    </font>
    <font>
      <sz val="12"/>
      <color theme="1"/>
      <name val="ＭＳ ゴシック"/>
      <family val="3"/>
      <charset val="128"/>
    </font>
    <font>
      <sz val="12"/>
      <name val="ＭＳ ゴシック"/>
      <family val="3"/>
      <charset val="128"/>
    </font>
    <font>
      <sz val="14"/>
      <color theme="1"/>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sz val="11"/>
      <color rgb="FF00B050"/>
      <name val="ＭＳ Ｐゴシック"/>
      <family val="2"/>
      <charset val="128"/>
      <scheme val="minor"/>
    </font>
    <font>
      <sz val="11"/>
      <color rgb="FF00B050"/>
      <name val="ＭＳ Ｐゴシック"/>
      <family val="3"/>
      <charset val="128"/>
      <scheme val="minor"/>
    </font>
    <font>
      <sz val="10"/>
      <name val="ＭＳ ゴシック"/>
      <family val="3"/>
      <charset val="128"/>
    </font>
    <font>
      <b/>
      <sz val="14"/>
      <name val="ＭＳ Ｐゴシック"/>
      <family val="3"/>
      <charset val="128"/>
      <scheme val="minor"/>
    </font>
    <font>
      <b/>
      <sz val="14"/>
      <name val="ＭＳ Ｐゴシック"/>
      <family val="2"/>
      <charset val="128"/>
      <scheme val="minor"/>
    </font>
    <font>
      <b/>
      <sz val="12"/>
      <name val="ＭＳ ゴシック"/>
      <family val="3"/>
      <charset val="128"/>
    </font>
    <font>
      <sz val="12"/>
      <color theme="1"/>
      <name val="ＭＳ Ｐゴシック"/>
      <family val="2"/>
      <charset val="128"/>
      <scheme val="minor"/>
    </font>
    <font>
      <sz val="12"/>
      <color rgb="FFFF0000"/>
      <name val="ＭＳ Ｐゴシック"/>
      <family val="3"/>
      <charset val="128"/>
      <scheme val="minor"/>
    </font>
    <font>
      <sz val="12"/>
      <color theme="1"/>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99FFCC"/>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style="thin">
        <color auto="1"/>
      </right>
      <top/>
      <bottom style="thin">
        <color indexed="64"/>
      </bottom>
      <diagonal/>
    </border>
    <border>
      <left/>
      <right/>
      <top/>
      <bottom style="thin">
        <color indexed="64"/>
      </bottom>
      <diagonal/>
    </border>
  </borders>
  <cellStyleXfs count="1">
    <xf numFmtId="0" fontId="0" fillId="0" borderId="0">
      <alignment vertical="center"/>
    </xf>
  </cellStyleXfs>
  <cellXfs count="176">
    <xf numFmtId="0" fontId="0" fillId="0" borderId="0" xfId="0">
      <alignment vertical="center"/>
    </xf>
    <xf numFmtId="0" fontId="0" fillId="0" borderId="1" xfId="0" applyBorder="1" applyAlignment="1">
      <alignment vertical="center" shrinkToFit="1"/>
    </xf>
    <xf numFmtId="0" fontId="3" fillId="0" borderId="1" xfId="0" applyFont="1" applyBorder="1" applyAlignment="1">
      <alignment vertical="center" wrapText="1" shrinkToFit="1"/>
    </xf>
    <xf numFmtId="0" fontId="0" fillId="0" borderId="1" xfId="0" applyBorder="1" applyAlignment="1">
      <alignment horizontal="center" vertical="center" wrapText="1"/>
    </xf>
    <xf numFmtId="0" fontId="4" fillId="0" borderId="1" xfId="0" applyFont="1" applyBorder="1" applyAlignment="1">
      <alignment horizontal="center" vertical="center" wrapText="1" shrinkToFit="1"/>
    </xf>
    <xf numFmtId="0" fontId="0" fillId="0" borderId="1" xfId="0"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5" fillId="0" borderId="1" xfId="0" applyFont="1" applyFill="1" applyBorder="1" applyAlignment="1">
      <alignment vertical="center" wrapText="1"/>
    </xf>
    <xf numFmtId="0" fontId="0" fillId="0" borderId="1" xfId="0" applyBorder="1">
      <alignment vertical="center"/>
    </xf>
    <xf numFmtId="0" fontId="3" fillId="0" borderId="1" xfId="0" applyFont="1" applyBorder="1" applyAlignment="1">
      <alignment vertical="center" wrapText="1"/>
    </xf>
    <xf numFmtId="0" fontId="0" fillId="0" borderId="1" xfId="0" applyBorder="1" applyAlignment="1">
      <alignment vertical="center" wrapText="1"/>
    </xf>
    <xf numFmtId="0" fontId="5" fillId="2" borderId="1" xfId="0" applyFont="1" applyFill="1" applyBorder="1" applyAlignment="1">
      <alignment vertical="center" wrapText="1"/>
    </xf>
    <xf numFmtId="0" fontId="0" fillId="0" borderId="1" xfId="0" applyBorder="1" applyAlignment="1">
      <alignment horizontal="center" vertical="center"/>
    </xf>
    <xf numFmtId="0" fontId="0" fillId="0" borderId="2" xfId="0" applyFill="1" applyBorder="1" applyAlignment="1">
      <alignment horizontal="center" vertical="center"/>
    </xf>
    <xf numFmtId="0" fontId="1" fillId="0" borderId="1" xfId="0" applyFont="1" applyBorder="1" applyAlignment="1">
      <alignment horizontal="center" vertical="center"/>
    </xf>
    <xf numFmtId="0" fontId="0" fillId="0" borderId="1" xfId="0" applyFill="1" applyBorder="1" applyAlignment="1">
      <alignment horizontal="center" vertical="center"/>
    </xf>
    <xf numFmtId="0" fontId="8" fillId="0" borderId="1" xfId="0" applyFont="1" applyBorder="1" applyAlignment="1">
      <alignment vertical="center" wrapText="1"/>
    </xf>
    <xf numFmtId="0" fontId="9" fillId="0" borderId="1" xfId="0" applyFont="1" applyBorder="1" applyAlignment="1">
      <alignment horizontal="center" vertical="center"/>
    </xf>
    <xf numFmtId="0" fontId="0" fillId="0" borderId="2" xfId="0" applyFill="1" applyBorder="1" applyAlignment="1">
      <alignment horizontal="center" vertical="center" wrapText="1"/>
    </xf>
    <xf numFmtId="0" fontId="8" fillId="0" borderId="1" xfId="0" applyFont="1" applyBorder="1">
      <alignment vertical="center"/>
    </xf>
    <xf numFmtId="0" fontId="8" fillId="0" borderId="1" xfId="0" applyFont="1" applyBorder="1" applyAlignment="1">
      <alignment vertical="center" textRotation="255" shrinkToFit="1"/>
    </xf>
    <xf numFmtId="0" fontId="8" fillId="0" borderId="1" xfId="0" applyFont="1" applyBorder="1" applyAlignment="1">
      <alignment vertical="center" textRotation="255" wrapText="1"/>
    </xf>
    <xf numFmtId="0" fontId="4" fillId="0" borderId="1" xfId="0" applyFont="1" applyBorder="1" applyAlignment="1">
      <alignment vertical="center" wrapText="1"/>
    </xf>
    <xf numFmtId="0" fontId="7" fillId="2" borderId="1" xfId="0" applyFont="1" applyFill="1" applyBorder="1" applyAlignment="1">
      <alignment vertical="center" wrapText="1"/>
    </xf>
    <xf numFmtId="0" fontId="8" fillId="0" borderId="1" xfId="0" applyFont="1" applyBorder="1" applyAlignment="1">
      <alignment horizontal="center" vertical="center"/>
    </xf>
    <xf numFmtId="0" fontId="11" fillId="0" borderId="1" xfId="0" applyFont="1" applyBorder="1" applyAlignment="1">
      <alignment vertical="center" wrapText="1"/>
    </xf>
    <xf numFmtId="0" fontId="8" fillId="2" borderId="1" xfId="0" applyFont="1" applyFill="1" applyBorder="1" applyAlignment="1">
      <alignment horizontal="center" vertical="center"/>
    </xf>
    <xf numFmtId="0" fontId="13" fillId="0" borderId="1" xfId="0" applyFont="1" applyBorder="1" applyAlignment="1">
      <alignment vertical="center" wrapText="1"/>
    </xf>
    <xf numFmtId="0" fontId="8"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textRotation="255"/>
    </xf>
    <xf numFmtId="0" fontId="8" fillId="0" borderId="1" xfId="0" applyFont="1" applyBorder="1" applyAlignment="1">
      <alignment horizontal="center" vertical="center" shrinkToFit="1"/>
    </xf>
    <xf numFmtId="0" fontId="8" fillId="0" borderId="1" xfId="0" applyFont="1" applyBorder="1" applyAlignment="1">
      <alignment vertical="center" textRotation="255"/>
    </xf>
    <xf numFmtId="0" fontId="8" fillId="2" borderId="1" xfId="0" applyFont="1" applyFill="1" applyBorder="1" applyAlignment="1">
      <alignment vertical="center" textRotation="255"/>
    </xf>
    <xf numFmtId="0" fontId="8" fillId="0" borderId="1" xfId="0" applyFont="1" applyFill="1" applyBorder="1" applyAlignment="1">
      <alignment horizontal="center" vertical="center" shrinkToFit="1"/>
    </xf>
    <xf numFmtId="0" fontId="8" fillId="0" borderId="1" xfId="0" applyFont="1" applyBorder="1" applyAlignment="1">
      <alignment vertical="center" shrinkToFit="1"/>
    </xf>
    <xf numFmtId="0" fontId="8" fillId="0" borderId="1" xfId="0" applyFont="1" applyFill="1" applyBorder="1" applyAlignment="1">
      <alignment vertical="center" shrinkToFit="1"/>
    </xf>
    <xf numFmtId="0" fontId="1" fillId="0" borderId="0" xfId="0" applyFont="1">
      <alignment vertical="center"/>
    </xf>
    <xf numFmtId="0" fontId="14" fillId="0" borderId="0" xfId="0" applyFont="1" applyAlignment="1">
      <alignment vertical="center" wrapText="1"/>
    </xf>
    <xf numFmtId="0" fontId="0" fillId="2" borderId="1" xfId="0" applyFill="1" applyBorder="1" applyAlignment="1">
      <alignment vertical="center" wrapText="1"/>
    </xf>
    <xf numFmtId="0" fontId="5" fillId="0" borderId="0" xfId="0" applyFont="1" applyAlignment="1">
      <alignment vertical="center" wrapText="1"/>
    </xf>
    <xf numFmtId="0" fontId="0" fillId="0" borderId="0" xfId="0" applyAlignment="1">
      <alignment horizontal="center" vertical="center" wrapText="1"/>
    </xf>
    <xf numFmtId="0" fontId="13" fillId="0" borderId="0" xfId="0" applyFont="1" applyAlignment="1">
      <alignment vertical="center" wrapText="1"/>
    </xf>
    <xf numFmtId="0" fontId="0" fillId="0" borderId="0" xfId="0" applyAlignment="1">
      <alignment vertical="center" wrapText="1"/>
    </xf>
    <xf numFmtId="0" fontId="0" fillId="0" borderId="3" xfId="0" applyBorder="1" applyAlignment="1">
      <alignment horizontal="center" vertical="center"/>
    </xf>
    <xf numFmtId="0" fontId="0" fillId="0" borderId="3" xfId="0" applyBorder="1">
      <alignment vertical="center"/>
    </xf>
    <xf numFmtId="0" fontId="0" fillId="0" borderId="3" xfId="0" applyFill="1" applyBorder="1">
      <alignment vertical="center"/>
    </xf>
    <xf numFmtId="0" fontId="0" fillId="0" borderId="0" xfId="0" applyBorder="1" applyAlignment="1">
      <alignment horizontal="center" vertical="center"/>
    </xf>
    <xf numFmtId="0" fontId="0" fillId="0" borderId="0" xfId="0" applyBorder="1">
      <alignment vertical="center"/>
    </xf>
    <xf numFmtId="0" fontId="0" fillId="0" borderId="0" xfId="0" applyFill="1" applyBorder="1">
      <alignment vertical="center"/>
    </xf>
    <xf numFmtId="0" fontId="0" fillId="0" borderId="0" xfId="0" applyFill="1">
      <alignment vertical="center"/>
    </xf>
    <xf numFmtId="0" fontId="0" fillId="0" borderId="0" xfId="0" applyFill="1" applyBorder="1" applyAlignment="1">
      <alignment vertical="center" shrinkToFit="1"/>
    </xf>
    <xf numFmtId="0" fontId="0" fillId="0" borderId="0" xfId="0" applyFill="1" applyBorder="1" applyAlignment="1">
      <alignment horizontal="center" vertical="center" wrapText="1"/>
    </xf>
    <xf numFmtId="0" fontId="5"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center" vertical="center"/>
    </xf>
    <xf numFmtId="0" fontId="8" fillId="0" borderId="0" xfId="0" applyFont="1" applyFill="1" applyBorder="1" applyAlignment="1">
      <alignment vertical="center" wrapText="1"/>
    </xf>
    <xf numFmtId="0" fontId="1" fillId="0" borderId="0" xfId="0" applyFont="1" applyFill="1" applyBorder="1">
      <alignment vertical="center"/>
    </xf>
    <xf numFmtId="0" fontId="9" fillId="0" borderId="0" xfId="0" applyFont="1" applyFill="1" applyBorder="1" applyAlignment="1">
      <alignment horizontal="center" vertical="center"/>
    </xf>
    <xf numFmtId="0" fontId="10" fillId="0" borderId="0" xfId="0" applyFont="1" applyFill="1" applyBorder="1" applyAlignment="1">
      <alignment vertical="center" textRotation="255"/>
    </xf>
    <xf numFmtId="0" fontId="8" fillId="0" borderId="0" xfId="0" applyFont="1" applyFill="1" applyBorder="1">
      <alignment vertical="center"/>
    </xf>
    <xf numFmtId="0" fontId="10" fillId="0" borderId="0" xfId="0" applyFont="1" applyFill="1" applyBorder="1">
      <alignment vertical="center"/>
    </xf>
    <xf numFmtId="0" fontId="8" fillId="0" borderId="0" xfId="0" applyFont="1" applyFill="1" applyBorder="1" applyAlignment="1">
      <alignment horizontal="center" vertical="center"/>
    </xf>
    <xf numFmtId="0" fontId="9" fillId="0" borderId="0" xfId="0" applyFont="1" applyFill="1" applyBorder="1" applyAlignment="1">
      <alignment vertical="center" wrapText="1"/>
    </xf>
    <xf numFmtId="0" fontId="13" fillId="0" borderId="0" xfId="0" applyFont="1" applyFill="1" applyBorder="1" applyAlignment="1">
      <alignment vertical="center" wrapText="1"/>
    </xf>
    <xf numFmtId="0" fontId="8" fillId="0" borderId="0" xfId="0" applyFont="1" applyFill="1" applyBorder="1" applyAlignment="1">
      <alignment horizontal="center" vertical="center" textRotation="255"/>
    </xf>
    <xf numFmtId="0" fontId="8" fillId="0" borderId="0" xfId="0" applyFont="1" applyFill="1" applyBorder="1" applyAlignment="1">
      <alignment horizontal="center" vertical="center" shrinkToFit="1"/>
    </xf>
    <xf numFmtId="0" fontId="10" fillId="0" borderId="0" xfId="0" applyFont="1" applyFill="1" applyBorder="1" applyAlignment="1">
      <alignment vertical="center" wrapText="1"/>
    </xf>
    <xf numFmtId="0" fontId="8" fillId="0" borderId="0" xfId="0" applyFont="1" applyFill="1" applyBorder="1" applyAlignment="1">
      <alignment vertical="center" textRotation="255"/>
    </xf>
    <xf numFmtId="0" fontId="0" fillId="0" borderId="0" xfId="0" applyFill="1" applyBorder="1" applyAlignment="1">
      <alignment vertical="center" textRotation="255"/>
    </xf>
    <xf numFmtId="0" fontId="11" fillId="0" borderId="0" xfId="0" applyFont="1">
      <alignment vertical="center"/>
    </xf>
    <xf numFmtId="0" fontId="5" fillId="0" borderId="1" xfId="0" applyFont="1" applyBorder="1" applyAlignment="1">
      <alignment horizontal="center" vertical="center" textRotation="255" wrapText="1"/>
    </xf>
    <xf numFmtId="0" fontId="0" fillId="2" borderId="1" xfId="0" applyFill="1" applyBorder="1" applyAlignment="1">
      <alignment horizontal="center" vertical="center" wrapText="1"/>
    </xf>
    <xf numFmtId="0" fontId="9" fillId="0" borderId="1" xfId="0" applyFont="1" applyBorder="1">
      <alignment vertical="center"/>
    </xf>
    <xf numFmtId="0" fontId="15" fillId="0" borderId="1" xfId="0" applyFont="1" applyBorder="1">
      <alignment vertical="center"/>
    </xf>
    <xf numFmtId="0" fontId="8" fillId="0" borderId="1" xfId="0" applyFont="1" applyFill="1" applyBorder="1">
      <alignment vertical="center"/>
    </xf>
    <xf numFmtId="0" fontId="8" fillId="0" borderId="1" xfId="0" applyFont="1" applyBorder="1" applyAlignment="1">
      <alignment vertical="center"/>
    </xf>
    <xf numFmtId="0" fontId="8" fillId="0" borderId="1" xfId="0" applyFont="1" applyFill="1" applyBorder="1" applyAlignment="1">
      <alignment vertical="center" wrapText="1"/>
    </xf>
    <xf numFmtId="0" fontId="8" fillId="2" borderId="1" xfId="0" applyFont="1" applyFill="1" applyBorder="1">
      <alignment vertical="center"/>
    </xf>
    <xf numFmtId="0" fontId="4" fillId="2" borderId="1" xfId="0" applyFont="1" applyFill="1" applyBorder="1" applyAlignment="1">
      <alignment vertical="center" wrapText="1"/>
    </xf>
    <xf numFmtId="0" fontId="8" fillId="0" borderId="1" xfId="0" applyFont="1" applyFill="1" applyBorder="1" applyAlignment="1">
      <alignment vertical="center" textRotation="255" shrinkToFit="1"/>
    </xf>
    <xf numFmtId="0" fontId="0" fillId="3" borderId="0" xfId="0" applyFill="1" applyBorder="1" applyAlignment="1">
      <alignment vertical="center" wrapText="1"/>
    </xf>
    <xf numFmtId="0" fontId="1" fillId="0" borderId="0" xfId="0" applyFont="1" applyBorder="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17" fillId="0" borderId="0" xfId="0" applyFont="1">
      <alignment vertical="center"/>
    </xf>
    <xf numFmtId="0" fontId="20" fillId="0" borderId="0" xfId="0" applyFont="1">
      <alignment vertical="center"/>
    </xf>
    <xf numFmtId="0" fontId="22" fillId="5" borderId="5" xfId="0" applyFont="1" applyFill="1" applyBorder="1" applyAlignment="1">
      <alignment horizontal="center" vertical="center"/>
    </xf>
    <xf numFmtId="0" fontId="22" fillId="6" borderId="1" xfId="0" applyFont="1" applyFill="1" applyBorder="1" applyAlignment="1">
      <alignment horizontal="center" vertical="center" wrapText="1" shrinkToFit="1"/>
    </xf>
    <xf numFmtId="0" fontId="22" fillId="5" borderId="4" xfId="0" applyFont="1" applyFill="1" applyBorder="1" applyAlignment="1">
      <alignment horizontal="center" vertical="center"/>
    </xf>
    <xf numFmtId="0" fontId="0" fillId="0" borderId="0" xfId="0" applyFill="1" applyBorder="1" applyAlignment="1">
      <alignment vertical="center"/>
    </xf>
    <xf numFmtId="0" fontId="16" fillId="0" borderId="0" xfId="0" applyFont="1" applyBorder="1" applyAlignment="1">
      <alignment vertical="center"/>
    </xf>
    <xf numFmtId="0" fontId="18" fillId="0" borderId="0" xfId="0" applyFont="1" applyBorder="1" applyAlignment="1">
      <alignment vertical="center"/>
    </xf>
    <xf numFmtId="0" fontId="22" fillId="6" borderId="1"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0" xfId="0" applyFont="1" applyFill="1" applyBorder="1" applyAlignment="1">
      <alignment horizontal="center" vertical="center" wrapText="1" shrinkToFit="1"/>
    </xf>
    <xf numFmtId="0" fontId="22" fillId="6" borderId="1" xfId="0" applyFont="1" applyFill="1" applyBorder="1" applyAlignment="1">
      <alignment horizontal="center" vertical="center" wrapText="1"/>
    </xf>
    <xf numFmtId="0" fontId="17" fillId="6" borderId="1" xfId="0" applyFont="1" applyFill="1" applyBorder="1" applyAlignment="1">
      <alignment horizontal="center" vertical="center"/>
    </xf>
    <xf numFmtId="0" fontId="17" fillId="6" borderId="1" xfId="0" applyFont="1" applyFill="1" applyBorder="1" applyAlignment="1">
      <alignment horizontal="left" vertical="center"/>
    </xf>
    <xf numFmtId="0" fontId="16" fillId="0" borderId="0" xfId="0" applyFont="1" applyBorder="1" applyAlignment="1">
      <alignment vertical="center" wrapText="1"/>
    </xf>
    <xf numFmtId="0" fontId="18" fillId="0" borderId="0" xfId="0" applyFont="1" applyBorder="1" applyAlignment="1">
      <alignment vertical="center" wrapText="1"/>
    </xf>
    <xf numFmtId="0" fontId="0" fillId="0" borderId="1" xfId="0" applyFill="1" applyBorder="1">
      <alignment vertical="center"/>
    </xf>
    <xf numFmtId="0" fontId="0" fillId="0" borderId="1" xfId="0" applyFill="1" applyBorder="1" applyAlignment="1">
      <alignment vertical="center" wrapText="1"/>
    </xf>
    <xf numFmtId="0" fontId="23" fillId="0" borderId="1" xfId="0" applyFont="1" applyFill="1" applyBorder="1" applyAlignment="1">
      <alignment horizontal="center" vertical="center" wrapText="1"/>
    </xf>
    <xf numFmtId="0" fontId="19" fillId="4" borderId="6" xfId="0" applyFont="1" applyFill="1" applyBorder="1" applyAlignment="1">
      <alignment horizontal="center" vertical="center" shrinkToFit="1"/>
    </xf>
    <xf numFmtId="0" fontId="19" fillId="4" borderId="8" xfId="0" applyFont="1" applyFill="1" applyBorder="1" applyAlignment="1">
      <alignment horizontal="center" vertical="center" wrapText="1" shrinkToFit="1"/>
    </xf>
    <xf numFmtId="0" fontId="19" fillId="4" borderId="8" xfId="0" applyFont="1" applyFill="1" applyBorder="1" applyAlignment="1">
      <alignment horizontal="center" vertical="center" shrinkToFit="1"/>
    </xf>
    <xf numFmtId="0" fontId="19" fillId="4" borderId="7" xfId="0" applyFont="1" applyFill="1" applyBorder="1" applyAlignment="1">
      <alignment horizontal="center" vertical="center" shrinkToFit="1"/>
    </xf>
    <xf numFmtId="0" fontId="22" fillId="5" borderId="9" xfId="0" applyFont="1" applyFill="1" applyBorder="1" applyAlignment="1">
      <alignment horizontal="center" vertical="center"/>
    </xf>
    <xf numFmtId="0" fontId="18" fillId="6" borderId="1" xfId="0" applyFont="1" applyFill="1" applyBorder="1" applyAlignment="1">
      <alignment horizontal="center" vertical="center"/>
    </xf>
    <xf numFmtId="0" fontId="24" fillId="0" borderId="0" xfId="0" applyFont="1">
      <alignment vertical="center"/>
    </xf>
    <xf numFmtId="0" fontId="25" fillId="0" borderId="0" xfId="0" applyFont="1">
      <alignment vertical="center"/>
    </xf>
    <xf numFmtId="0" fontId="22" fillId="5" borderId="5"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0" fillId="0" borderId="1" xfId="0" applyFill="1" applyBorder="1" applyAlignment="1">
      <alignment horizontal="left" vertical="center" wrapText="1"/>
    </xf>
    <xf numFmtId="0" fontId="1" fillId="0" borderId="1" xfId="0" applyFont="1" applyFill="1" applyBorder="1" applyAlignment="1">
      <alignment vertical="center" wrapText="1"/>
    </xf>
    <xf numFmtId="0" fontId="9" fillId="0" borderId="1" xfId="0" applyFont="1" applyFill="1" applyBorder="1" applyAlignment="1">
      <alignment horizontal="center" vertical="center"/>
    </xf>
    <xf numFmtId="0" fontId="26" fillId="0" borderId="1" xfId="0" applyFont="1" applyFill="1" applyBorder="1" applyAlignment="1">
      <alignment vertical="center" wrapText="1"/>
    </xf>
    <xf numFmtId="0" fontId="22" fillId="5" borderId="4" xfId="0" applyFont="1" applyFill="1" applyBorder="1" applyAlignment="1">
      <alignment horizontal="center" vertical="center" wrapText="1"/>
    </xf>
    <xf numFmtId="0" fontId="19" fillId="0" borderId="0" xfId="0" applyFont="1" applyAlignment="1">
      <alignment horizontal="center" vertical="center"/>
    </xf>
    <xf numFmtId="0" fontId="19" fillId="7" borderId="0" xfId="0" applyFont="1" applyFill="1" applyAlignment="1">
      <alignment horizontal="center" vertical="center"/>
    </xf>
    <xf numFmtId="0" fontId="19" fillId="0" borderId="0" xfId="0" applyFont="1" applyFill="1" applyBorder="1" applyAlignment="1">
      <alignment horizontal="center" vertical="center" wrapText="1" shrinkToFit="1"/>
    </xf>
    <xf numFmtId="0" fontId="29" fillId="0" borderId="0" xfId="0" applyFont="1" applyFill="1" applyBorder="1" applyAlignment="1">
      <alignment horizontal="center" vertical="center"/>
    </xf>
    <xf numFmtId="0" fontId="30" fillId="0" borderId="0" xfId="0" applyFont="1" applyFill="1" applyBorder="1" applyAlignment="1">
      <alignment horizontal="center" vertical="center"/>
    </xf>
    <xf numFmtId="0" fontId="29" fillId="0" borderId="0" xfId="0" applyFont="1" applyFill="1" applyBorder="1" applyAlignment="1">
      <alignment horizontal="center" vertical="center" wrapText="1"/>
    </xf>
    <xf numFmtId="0" fontId="29" fillId="0" borderId="0" xfId="0" applyFont="1" applyFill="1" applyBorder="1" applyAlignment="1">
      <alignment horizontal="center" vertical="center" textRotation="255"/>
    </xf>
    <xf numFmtId="0" fontId="30" fillId="0" borderId="0" xfId="0" applyFont="1" applyFill="1" applyBorder="1" applyAlignment="1">
      <alignment horizontal="center" vertical="center" shrinkToFit="1"/>
    </xf>
    <xf numFmtId="0" fontId="30" fillId="0" borderId="0" xfId="0" applyFont="1" applyFill="1" applyBorder="1" applyAlignment="1">
      <alignment horizontal="center" vertical="center" wrapText="1"/>
    </xf>
    <xf numFmtId="0" fontId="19" fillId="4" borderId="6" xfId="0" applyFont="1" applyFill="1" applyBorder="1" applyAlignment="1">
      <alignment horizontal="center" vertical="center" wrapText="1" shrinkToFit="1"/>
    </xf>
    <xf numFmtId="0" fontId="0" fillId="0" borderId="1" xfId="0" applyFont="1" applyFill="1" applyBorder="1" applyAlignment="1">
      <alignment vertical="center" wrapText="1"/>
    </xf>
    <xf numFmtId="0" fontId="9" fillId="0" borderId="1" xfId="0" applyFont="1" applyFill="1" applyBorder="1" applyAlignment="1">
      <alignment vertical="center" wrapText="1"/>
    </xf>
    <xf numFmtId="0" fontId="10" fillId="0" borderId="1" xfId="0" applyFont="1" applyFill="1" applyBorder="1" applyAlignment="1">
      <alignment vertical="center" wrapText="1"/>
    </xf>
    <xf numFmtId="20" fontId="0" fillId="0" borderId="1" xfId="0" applyNumberFormat="1" applyFill="1" applyBorder="1">
      <alignment vertical="center"/>
    </xf>
    <xf numFmtId="20" fontId="0" fillId="0" borderId="1" xfId="0" applyNumberFormat="1" applyFill="1" applyBorder="1" applyAlignment="1">
      <alignment vertical="center" wrapText="1"/>
    </xf>
    <xf numFmtId="20" fontId="0" fillId="0" borderId="1" xfId="0" applyNumberFormat="1" applyFill="1" applyBorder="1" applyAlignment="1">
      <alignment horizontal="center" vertical="center"/>
    </xf>
    <xf numFmtId="0" fontId="31" fillId="0" borderId="0" xfId="0" applyFont="1" applyBorder="1" applyAlignment="1">
      <alignment vertical="center"/>
    </xf>
    <xf numFmtId="0" fontId="22" fillId="0" borderId="0" xfId="0" applyFont="1" applyBorder="1" applyAlignment="1">
      <alignment vertical="center"/>
    </xf>
    <xf numFmtId="0" fontId="31" fillId="4" borderId="8" xfId="0" applyFont="1" applyFill="1" applyBorder="1" applyAlignment="1">
      <alignment horizontal="center" vertical="center" shrinkToFit="1"/>
    </xf>
    <xf numFmtId="0" fontId="32" fillId="0" borderId="1" xfId="0" applyFont="1" applyFill="1" applyBorder="1" applyAlignment="1">
      <alignment vertical="center" wrapText="1"/>
    </xf>
    <xf numFmtId="20" fontId="32" fillId="0" borderId="1" xfId="0" applyNumberFormat="1" applyFont="1" applyFill="1" applyBorder="1" applyAlignment="1">
      <alignment vertical="center" wrapText="1"/>
    </xf>
    <xf numFmtId="0" fontId="32" fillId="0" borderId="0" xfId="0" applyFont="1" applyFill="1" applyBorder="1" applyAlignment="1">
      <alignment vertical="center" wrapText="1"/>
    </xf>
    <xf numFmtId="0" fontId="32" fillId="0" borderId="0" xfId="0" applyFont="1" applyFill="1" applyBorder="1" applyAlignment="1">
      <alignment vertical="center"/>
    </xf>
    <xf numFmtId="0" fontId="34" fillId="0" borderId="0" xfId="0" applyFont="1" applyFill="1" applyBorder="1" applyAlignment="1">
      <alignment vertical="center" wrapText="1"/>
    </xf>
    <xf numFmtId="0" fontId="21" fillId="5" borderId="9"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18" fillId="5" borderId="9" xfId="0" applyFont="1" applyFill="1" applyBorder="1" applyAlignment="1">
      <alignment horizontal="center" vertical="center" textRotation="255"/>
    </xf>
    <xf numFmtId="0" fontId="22" fillId="5" borderId="9" xfId="0" applyFont="1" applyFill="1" applyBorder="1" applyAlignment="1">
      <alignment horizontal="center" vertical="center"/>
    </xf>
    <xf numFmtId="0" fontId="21" fillId="5" borderId="5"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18" fillId="5" borderId="5" xfId="0" applyFont="1" applyFill="1" applyBorder="1" applyAlignment="1">
      <alignment horizontal="center" vertical="center" textRotation="255"/>
    </xf>
    <xf numFmtId="0" fontId="18" fillId="5" borderId="4" xfId="0" applyFont="1" applyFill="1" applyBorder="1" applyAlignment="1">
      <alignment horizontal="center" vertical="center" textRotation="255"/>
    </xf>
    <xf numFmtId="0" fontId="18" fillId="5" borderId="9" xfId="0" applyFont="1" applyFill="1" applyBorder="1" applyAlignment="1">
      <alignment horizontal="center" vertical="center" textRotation="255"/>
    </xf>
    <xf numFmtId="0" fontId="22" fillId="5" borderId="4" xfId="0" applyFont="1" applyFill="1" applyBorder="1" applyAlignment="1">
      <alignment horizontal="center" vertical="center"/>
    </xf>
    <xf numFmtId="0" fontId="22" fillId="5" borderId="9" xfId="0" applyFont="1" applyFill="1" applyBorder="1" applyAlignment="1">
      <alignment horizontal="center" vertical="center"/>
    </xf>
    <xf numFmtId="0" fontId="22" fillId="5" borderId="5" xfId="0" applyFont="1" applyFill="1" applyBorder="1" applyAlignment="1">
      <alignment horizontal="center" vertical="center"/>
    </xf>
    <xf numFmtId="0" fontId="16" fillId="0" borderId="0" xfId="0" applyFont="1" applyBorder="1" applyAlignment="1">
      <alignment horizontal="center" vertical="center"/>
    </xf>
    <xf numFmtId="0" fontId="18" fillId="0" borderId="0" xfId="0" applyFont="1" applyBorder="1" applyAlignment="1">
      <alignment horizontal="right" vertical="center"/>
    </xf>
    <xf numFmtId="0" fontId="18" fillId="0" borderId="10" xfId="0" applyFont="1" applyBorder="1" applyAlignment="1">
      <alignment horizontal="right" vertical="center"/>
    </xf>
    <xf numFmtId="0" fontId="19" fillId="4" borderId="1" xfId="0" applyFont="1" applyFill="1" applyBorder="1" applyAlignment="1">
      <alignment horizontal="center" vertical="center" shrinkToFit="1"/>
    </xf>
    <xf numFmtId="0" fontId="19" fillId="4" borderId="6" xfId="0" applyFont="1" applyFill="1" applyBorder="1" applyAlignment="1">
      <alignment horizontal="center" vertical="center" shrinkToFit="1"/>
    </xf>
    <xf numFmtId="0" fontId="19" fillId="4" borderId="7" xfId="0" applyFont="1" applyFill="1" applyBorder="1" applyAlignment="1">
      <alignment horizontal="center" vertical="center" shrinkToFit="1"/>
    </xf>
    <xf numFmtId="0" fontId="17" fillId="6" borderId="6"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7" xfId="0" applyFont="1" applyFill="1" applyBorder="1" applyAlignment="1">
      <alignment horizontal="center" vertical="center"/>
    </xf>
    <xf numFmtId="0" fontId="20" fillId="6" borderId="6" xfId="0" applyFont="1" applyFill="1" applyBorder="1" applyAlignment="1">
      <alignment horizontal="center" vertical="center"/>
    </xf>
    <xf numFmtId="0" fontId="20" fillId="6" borderId="8" xfId="0" applyFont="1" applyFill="1" applyBorder="1" applyAlignment="1">
      <alignment horizontal="center" vertical="center"/>
    </xf>
    <xf numFmtId="0" fontId="20" fillId="6"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38</xdr:col>
      <xdr:colOff>0</xdr:colOff>
      <xdr:row>85</xdr:row>
      <xdr:rowOff>0</xdr:rowOff>
    </xdr:from>
    <xdr:to>
      <xdr:col>46</xdr:col>
      <xdr:colOff>375244</xdr:colOff>
      <xdr:row>85</xdr:row>
      <xdr:rowOff>4114800</xdr:rowOff>
    </xdr:to>
    <xdr:pic>
      <xdr:nvPicPr>
        <xdr:cNvPr id="2" name="図 1">
          <a:extLst>
            <a:ext uri="{FF2B5EF4-FFF2-40B4-BE49-F238E27FC236}">
              <a16:creationId xmlns=""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26" t="20421" r="50818" b="17412"/>
        <a:stretch/>
      </xdr:blipFill>
      <xdr:spPr>
        <a:xfrm>
          <a:off x="15982950" y="168821100"/>
          <a:ext cx="5861644" cy="4114800"/>
        </a:xfrm>
        <a:prstGeom prst="rect">
          <a:avLst/>
        </a:prstGeom>
      </xdr:spPr>
    </xdr:pic>
    <xdr:clientData/>
  </xdr:twoCellAnchor>
  <xdr:twoCellAnchor editAs="oneCell">
    <xdr:from>
      <xdr:col>48</xdr:col>
      <xdr:colOff>0</xdr:colOff>
      <xdr:row>85</xdr:row>
      <xdr:rowOff>0</xdr:rowOff>
    </xdr:from>
    <xdr:to>
      <xdr:col>57</xdr:col>
      <xdr:colOff>403495</xdr:colOff>
      <xdr:row>85</xdr:row>
      <xdr:rowOff>3946525</xdr:rowOff>
    </xdr:to>
    <xdr:pic>
      <xdr:nvPicPr>
        <xdr:cNvPr id="3" name="図 2">
          <a:extLst>
            <a:ext uri="{FF2B5EF4-FFF2-40B4-BE49-F238E27FC236}">
              <a16:creationId xmlns=""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l="275" t="32260" r="50870" b="15054"/>
        <a:stretch/>
      </xdr:blipFill>
      <xdr:spPr>
        <a:xfrm>
          <a:off x="22840950" y="168821100"/>
          <a:ext cx="6575695" cy="3946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39</xdr:col>
      <xdr:colOff>0</xdr:colOff>
      <xdr:row>83</xdr:row>
      <xdr:rowOff>0</xdr:rowOff>
    </xdr:from>
    <xdr:to>
      <xdr:col>47</xdr:col>
      <xdr:colOff>375245</xdr:colOff>
      <xdr:row>84</xdr:row>
      <xdr:rowOff>3228577</xdr:rowOff>
    </xdr:to>
    <xdr:pic>
      <xdr:nvPicPr>
        <xdr:cNvPr id="2" name="図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126" t="20421" r="50818" b="17412"/>
        <a:stretch/>
      </xdr:blipFill>
      <xdr:spPr>
        <a:xfrm>
          <a:off x="15982950" y="168821100"/>
          <a:ext cx="5861644" cy="4114800"/>
        </a:xfrm>
        <a:prstGeom prst="rect">
          <a:avLst/>
        </a:prstGeom>
      </xdr:spPr>
    </xdr:pic>
    <xdr:clientData/>
  </xdr:twoCellAnchor>
  <xdr:twoCellAnchor editAs="oneCell">
    <xdr:from>
      <xdr:col>49</xdr:col>
      <xdr:colOff>0</xdr:colOff>
      <xdr:row>83</xdr:row>
      <xdr:rowOff>0</xdr:rowOff>
    </xdr:from>
    <xdr:to>
      <xdr:col>58</xdr:col>
      <xdr:colOff>403494</xdr:colOff>
      <xdr:row>84</xdr:row>
      <xdr:rowOff>3231752</xdr:rowOff>
    </xdr:to>
    <xdr:pic>
      <xdr:nvPicPr>
        <xdr:cNvPr id="3" name="図 2">
          <a:extLst>
            <a:ext uri="{FF2B5EF4-FFF2-40B4-BE49-F238E27FC236}">
              <a16:creationId xmlns=""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75" t="32260" r="50870" b="15054"/>
        <a:stretch/>
      </xdr:blipFill>
      <xdr:spPr>
        <a:xfrm>
          <a:off x="22840950" y="168821100"/>
          <a:ext cx="6575695" cy="3946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39</xdr:col>
      <xdr:colOff>0</xdr:colOff>
      <xdr:row>82</xdr:row>
      <xdr:rowOff>0</xdr:rowOff>
    </xdr:from>
    <xdr:to>
      <xdr:col>47</xdr:col>
      <xdr:colOff>375244</xdr:colOff>
      <xdr:row>84</xdr:row>
      <xdr:rowOff>254000</xdr:rowOff>
    </xdr:to>
    <xdr:pic>
      <xdr:nvPicPr>
        <xdr:cNvPr id="2" name="図 1">
          <a:extLst>
            <a:ext uri="{FF2B5EF4-FFF2-40B4-BE49-F238E27FC236}">
              <a16:creationId xmlns=""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126" t="20421" r="50818" b="17412"/>
        <a:stretch/>
      </xdr:blipFill>
      <xdr:spPr>
        <a:xfrm>
          <a:off x="47329725" y="135807450"/>
          <a:ext cx="5861644" cy="4645025"/>
        </a:xfrm>
        <a:prstGeom prst="rect">
          <a:avLst/>
        </a:prstGeom>
      </xdr:spPr>
    </xdr:pic>
    <xdr:clientData/>
  </xdr:twoCellAnchor>
  <xdr:twoCellAnchor editAs="oneCell">
    <xdr:from>
      <xdr:col>49</xdr:col>
      <xdr:colOff>0</xdr:colOff>
      <xdr:row>82</xdr:row>
      <xdr:rowOff>0</xdr:rowOff>
    </xdr:from>
    <xdr:to>
      <xdr:col>58</xdr:col>
      <xdr:colOff>403495</xdr:colOff>
      <xdr:row>84</xdr:row>
      <xdr:rowOff>257175</xdr:rowOff>
    </xdr:to>
    <xdr:pic>
      <xdr:nvPicPr>
        <xdr:cNvPr id="3" name="図 2">
          <a:extLst>
            <a:ext uri="{FF2B5EF4-FFF2-40B4-BE49-F238E27FC236}">
              <a16:creationId xmlns=""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275" t="32260" r="50870" b="15054"/>
        <a:stretch/>
      </xdr:blipFill>
      <xdr:spPr>
        <a:xfrm>
          <a:off x="54187725" y="135807450"/>
          <a:ext cx="6575695" cy="4648200"/>
        </a:xfrm>
        <a:prstGeom prst="rect">
          <a:avLst/>
        </a:prstGeom>
      </xdr:spPr>
    </xdr:pic>
    <xdr:clientData/>
  </xdr:twoCellAnchor>
  <xdr:twoCellAnchor>
    <xdr:from>
      <xdr:col>10</xdr:col>
      <xdr:colOff>825501</xdr:colOff>
      <xdr:row>0</xdr:row>
      <xdr:rowOff>101601</xdr:rowOff>
    </xdr:from>
    <xdr:to>
      <xdr:col>12</xdr:col>
      <xdr:colOff>330200</xdr:colOff>
      <xdr:row>0</xdr:row>
      <xdr:rowOff>596901</xdr:rowOff>
    </xdr:to>
    <xdr:sp macro="" textlink="">
      <xdr:nvSpPr>
        <xdr:cNvPr id="4" name="テキスト ボックス 3">
          <a:extLst>
            <a:ext uri="{FF2B5EF4-FFF2-40B4-BE49-F238E27FC236}">
              <a16:creationId xmlns="" xmlns:a16="http://schemas.microsoft.com/office/drawing/2014/main" id="{00000000-0008-0000-0200-000004000000}"/>
            </a:ext>
          </a:extLst>
        </xdr:cNvPr>
        <xdr:cNvSpPr txBox="1"/>
      </xdr:nvSpPr>
      <xdr:spPr>
        <a:xfrm>
          <a:off x="19351626" y="101601"/>
          <a:ext cx="1733549"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latin typeface="+mj-ea"/>
              <a:ea typeface="+mj-ea"/>
            </a:rPr>
            <a:t>資料５</a:t>
          </a:r>
          <a:r>
            <a:rPr kumimoji="1" lang="en-US" altLang="ja-JP" sz="2800" b="1">
              <a:latin typeface="+mj-ea"/>
              <a:ea typeface="+mj-ea"/>
            </a:rPr>
            <a:t>‐</a:t>
          </a:r>
          <a:r>
            <a:rPr kumimoji="1" lang="ja-JP" altLang="en-US" sz="2800" b="1">
              <a:latin typeface="+mj-ea"/>
              <a:ea typeface="+mj-ea"/>
            </a:rPr>
            <a:t>３</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0</xdr:colOff>
      <xdr:row>32</xdr:row>
      <xdr:rowOff>0</xdr:rowOff>
    </xdr:from>
    <xdr:to>
      <xdr:col>26</xdr:col>
      <xdr:colOff>375244</xdr:colOff>
      <xdr:row>34</xdr:row>
      <xdr:rowOff>254000</xdr:rowOff>
    </xdr:to>
    <xdr:pic>
      <xdr:nvPicPr>
        <xdr:cNvPr id="2" name="図 1">
          <a:extLst>
            <a:ext uri="{FF2B5EF4-FFF2-40B4-BE49-F238E27FC236}">
              <a16:creationId xmlns=""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126" t="20421" r="50818" b="17412"/>
        <a:stretch/>
      </xdr:blipFill>
      <xdr:spPr>
        <a:xfrm>
          <a:off x="47329725" y="135807450"/>
          <a:ext cx="5861644" cy="4645025"/>
        </a:xfrm>
        <a:prstGeom prst="rect">
          <a:avLst/>
        </a:prstGeom>
      </xdr:spPr>
    </xdr:pic>
    <xdr:clientData/>
  </xdr:twoCellAnchor>
  <xdr:twoCellAnchor editAs="oneCell">
    <xdr:from>
      <xdr:col>28</xdr:col>
      <xdr:colOff>0</xdr:colOff>
      <xdr:row>32</xdr:row>
      <xdr:rowOff>0</xdr:rowOff>
    </xdr:from>
    <xdr:to>
      <xdr:col>37</xdr:col>
      <xdr:colOff>403495</xdr:colOff>
      <xdr:row>34</xdr:row>
      <xdr:rowOff>257175</xdr:rowOff>
    </xdr:to>
    <xdr:pic>
      <xdr:nvPicPr>
        <xdr:cNvPr id="3" name="図 2">
          <a:extLst>
            <a:ext uri="{FF2B5EF4-FFF2-40B4-BE49-F238E27FC236}">
              <a16:creationId xmlns=""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a:srcRect l="275" t="32260" r="50870" b="15054"/>
        <a:stretch/>
      </xdr:blipFill>
      <xdr:spPr>
        <a:xfrm>
          <a:off x="54187725" y="135807450"/>
          <a:ext cx="6575695" cy="4648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0</xdr:colOff>
      <xdr:row>33</xdr:row>
      <xdr:rowOff>0</xdr:rowOff>
    </xdr:from>
    <xdr:to>
      <xdr:col>24</xdr:col>
      <xdr:colOff>375244</xdr:colOff>
      <xdr:row>35</xdr:row>
      <xdr:rowOff>254000</xdr:rowOff>
    </xdr:to>
    <xdr:pic>
      <xdr:nvPicPr>
        <xdr:cNvPr id="2" name="図 1">
          <a:extLst>
            <a:ext uri="{FF2B5EF4-FFF2-40B4-BE49-F238E27FC236}">
              <a16:creationId xmlns=""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l="126" t="20421" r="50818" b="17412"/>
        <a:stretch/>
      </xdr:blipFill>
      <xdr:spPr>
        <a:xfrm>
          <a:off x="47329725" y="135807450"/>
          <a:ext cx="5861644" cy="4645025"/>
        </a:xfrm>
        <a:prstGeom prst="rect">
          <a:avLst/>
        </a:prstGeom>
      </xdr:spPr>
    </xdr:pic>
    <xdr:clientData/>
  </xdr:twoCellAnchor>
  <xdr:twoCellAnchor editAs="oneCell">
    <xdr:from>
      <xdr:col>26</xdr:col>
      <xdr:colOff>0</xdr:colOff>
      <xdr:row>33</xdr:row>
      <xdr:rowOff>0</xdr:rowOff>
    </xdr:from>
    <xdr:to>
      <xdr:col>35</xdr:col>
      <xdr:colOff>403495</xdr:colOff>
      <xdr:row>35</xdr:row>
      <xdr:rowOff>257175</xdr:rowOff>
    </xdr:to>
    <xdr:pic>
      <xdr:nvPicPr>
        <xdr:cNvPr id="3" name="図 2">
          <a:extLst>
            <a:ext uri="{FF2B5EF4-FFF2-40B4-BE49-F238E27FC236}">
              <a16:creationId xmlns=""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275" t="32260" r="50870" b="15054"/>
        <a:stretch/>
      </xdr:blipFill>
      <xdr:spPr>
        <a:xfrm>
          <a:off x="54187725" y="135807450"/>
          <a:ext cx="6575695" cy="4648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0</xdr:colOff>
      <xdr:row>42</xdr:row>
      <xdr:rowOff>0</xdr:rowOff>
    </xdr:from>
    <xdr:to>
      <xdr:col>26</xdr:col>
      <xdr:colOff>375244</xdr:colOff>
      <xdr:row>44</xdr:row>
      <xdr:rowOff>254000</xdr:rowOff>
    </xdr:to>
    <xdr:pic>
      <xdr:nvPicPr>
        <xdr:cNvPr id="2" name="図 1">
          <a:extLst>
            <a:ext uri="{FF2B5EF4-FFF2-40B4-BE49-F238E27FC236}">
              <a16:creationId xmlns=""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126" t="20421" r="50818" b="17412"/>
        <a:stretch/>
      </xdr:blipFill>
      <xdr:spPr>
        <a:xfrm>
          <a:off x="47329725" y="135807450"/>
          <a:ext cx="5861644" cy="4645025"/>
        </a:xfrm>
        <a:prstGeom prst="rect">
          <a:avLst/>
        </a:prstGeom>
      </xdr:spPr>
    </xdr:pic>
    <xdr:clientData/>
  </xdr:twoCellAnchor>
  <xdr:twoCellAnchor editAs="oneCell">
    <xdr:from>
      <xdr:col>28</xdr:col>
      <xdr:colOff>0</xdr:colOff>
      <xdr:row>42</xdr:row>
      <xdr:rowOff>0</xdr:rowOff>
    </xdr:from>
    <xdr:to>
      <xdr:col>37</xdr:col>
      <xdr:colOff>403495</xdr:colOff>
      <xdr:row>44</xdr:row>
      <xdr:rowOff>257175</xdr:rowOff>
    </xdr:to>
    <xdr:pic>
      <xdr:nvPicPr>
        <xdr:cNvPr id="3" name="図 2">
          <a:extLst>
            <a:ext uri="{FF2B5EF4-FFF2-40B4-BE49-F238E27FC236}">
              <a16:creationId xmlns="" xmlns:a16="http://schemas.microsoft.com/office/drawing/2014/main" id="{00000000-0008-0000-0500-000003000000}"/>
            </a:ext>
          </a:extLst>
        </xdr:cNvPr>
        <xdr:cNvPicPr>
          <a:picLocks noChangeAspect="1"/>
        </xdr:cNvPicPr>
      </xdr:nvPicPr>
      <xdr:blipFill rotWithShape="1">
        <a:blip xmlns:r="http://schemas.openxmlformats.org/officeDocument/2006/relationships" r:embed="rId2"/>
        <a:srcRect l="275" t="32260" r="50870" b="15054"/>
        <a:stretch/>
      </xdr:blipFill>
      <xdr:spPr>
        <a:xfrm>
          <a:off x="54187725" y="135807450"/>
          <a:ext cx="6575695" cy="4648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0</xdr:colOff>
      <xdr:row>42</xdr:row>
      <xdr:rowOff>0</xdr:rowOff>
    </xdr:from>
    <xdr:to>
      <xdr:col>24</xdr:col>
      <xdr:colOff>375244</xdr:colOff>
      <xdr:row>44</xdr:row>
      <xdr:rowOff>254000</xdr:rowOff>
    </xdr:to>
    <xdr:pic>
      <xdr:nvPicPr>
        <xdr:cNvPr id="2" name="図 1">
          <a:extLst>
            <a:ext uri="{FF2B5EF4-FFF2-40B4-BE49-F238E27FC236}">
              <a16:creationId xmlns=""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srcRect l="126" t="20421" r="50818" b="17412"/>
        <a:stretch/>
      </xdr:blipFill>
      <xdr:spPr>
        <a:xfrm>
          <a:off x="47329725" y="135807450"/>
          <a:ext cx="5861644" cy="4645025"/>
        </a:xfrm>
        <a:prstGeom prst="rect">
          <a:avLst/>
        </a:prstGeom>
      </xdr:spPr>
    </xdr:pic>
    <xdr:clientData/>
  </xdr:twoCellAnchor>
  <xdr:twoCellAnchor editAs="oneCell">
    <xdr:from>
      <xdr:col>26</xdr:col>
      <xdr:colOff>0</xdr:colOff>
      <xdr:row>42</xdr:row>
      <xdr:rowOff>0</xdr:rowOff>
    </xdr:from>
    <xdr:to>
      <xdr:col>35</xdr:col>
      <xdr:colOff>403495</xdr:colOff>
      <xdr:row>44</xdr:row>
      <xdr:rowOff>257175</xdr:rowOff>
    </xdr:to>
    <xdr:pic>
      <xdr:nvPicPr>
        <xdr:cNvPr id="3" name="図 2">
          <a:extLst>
            <a:ext uri="{FF2B5EF4-FFF2-40B4-BE49-F238E27FC236}">
              <a16:creationId xmlns=""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275" t="32260" r="50870" b="15054"/>
        <a:stretch/>
      </xdr:blipFill>
      <xdr:spPr>
        <a:xfrm>
          <a:off x="54187725" y="135807450"/>
          <a:ext cx="6575695" cy="46482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51"/>
  <sheetViews>
    <sheetView view="pageBreakPreview" topLeftCell="A4" zoomScaleNormal="100" zoomScaleSheetLayoutView="100" workbookViewId="0">
      <pane xSplit="28245" topLeftCell="AO1"/>
      <selection activeCell="X7" sqref="X7"/>
      <selection pane="topRight" activeCell="AO5" sqref="AO5"/>
    </sheetView>
  </sheetViews>
  <sheetFormatPr defaultRowHeight="13.5"/>
  <cols>
    <col min="1" max="1" width="4.375" customWidth="1"/>
    <col min="2" max="2" width="6.875" style="44" customWidth="1"/>
    <col min="3" max="3" width="7.5" style="45" customWidth="1"/>
    <col min="4" max="4" width="3.5" style="45" customWidth="1"/>
    <col min="5" max="5" width="6" style="46" customWidth="1"/>
    <col min="6" max="6" width="5.375" style="47" customWidth="1"/>
    <col min="7" max="7" width="4.25" style="45" customWidth="1"/>
    <col min="8" max="8" width="64" style="44" customWidth="1"/>
    <col min="9" max="12" width="3" customWidth="1"/>
    <col min="13" max="13" width="3.75" customWidth="1"/>
    <col min="14" max="14" width="3.125" customWidth="1"/>
    <col min="15" max="15" width="2.75" customWidth="1"/>
    <col min="16" max="16" width="3.125" customWidth="1"/>
    <col min="17" max="18" width="2.875" customWidth="1"/>
    <col min="19" max="19" width="3.25" customWidth="1"/>
    <col min="20" max="22" width="3.5" customWidth="1"/>
    <col min="23" max="23" width="3.5" style="54" customWidth="1"/>
    <col min="24" max="25" width="3.5" customWidth="1"/>
    <col min="26" max="26" width="2.75" customWidth="1"/>
    <col min="27" max="27" width="3.375" customWidth="1"/>
    <col min="28" max="36" width="3.5" customWidth="1"/>
    <col min="37" max="37" width="13" customWidth="1"/>
    <col min="38" max="38" width="13" style="52" customWidth="1"/>
  </cols>
  <sheetData>
    <row r="1" spans="1:39">
      <c r="A1" t="s">
        <v>190</v>
      </c>
    </row>
    <row r="2" spans="1:39">
      <c r="A2" s="74" t="s">
        <v>191</v>
      </c>
    </row>
    <row r="4" spans="1:39" ht="129.75" customHeight="1">
      <c r="A4" s="1" t="s">
        <v>0</v>
      </c>
      <c r="B4" s="2" t="s">
        <v>1</v>
      </c>
      <c r="C4" s="2" t="s">
        <v>2</v>
      </c>
      <c r="D4" s="3" t="s">
        <v>3</v>
      </c>
      <c r="E4" s="4" t="s">
        <v>4</v>
      </c>
      <c r="F4" s="5" t="s">
        <v>5</v>
      </c>
      <c r="G4" s="3" t="s">
        <v>6</v>
      </c>
      <c r="H4" s="6" t="s">
        <v>7</v>
      </c>
      <c r="I4" s="7" t="s">
        <v>8</v>
      </c>
      <c r="J4" s="8" t="s">
        <v>9</v>
      </c>
      <c r="K4" s="8" t="s">
        <v>10</v>
      </c>
      <c r="L4" s="75" t="s">
        <v>11</v>
      </c>
      <c r="M4" s="9" t="s">
        <v>12</v>
      </c>
      <c r="N4" s="9" t="s">
        <v>13</v>
      </c>
      <c r="O4" s="75" t="s">
        <v>14</v>
      </c>
      <c r="P4" s="9" t="s">
        <v>15</v>
      </c>
      <c r="Q4" s="9" t="s">
        <v>16</v>
      </c>
      <c r="R4" s="9" t="s">
        <v>17</v>
      </c>
      <c r="S4" s="9" t="s">
        <v>18</v>
      </c>
      <c r="T4" s="10" t="s">
        <v>19</v>
      </c>
      <c r="U4" s="9" t="s">
        <v>20</v>
      </c>
      <c r="V4" s="9" t="s">
        <v>21</v>
      </c>
      <c r="W4" s="11" t="s">
        <v>22</v>
      </c>
      <c r="X4" s="9" t="s">
        <v>23</v>
      </c>
      <c r="Y4" s="9" t="s">
        <v>24</v>
      </c>
      <c r="Z4" s="9" t="s">
        <v>25</v>
      </c>
      <c r="AA4" s="9" t="s">
        <v>192</v>
      </c>
      <c r="AB4" s="9" t="s">
        <v>26</v>
      </c>
      <c r="AC4" s="9" t="s">
        <v>27</v>
      </c>
      <c r="AD4" s="9" t="s">
        <v>28</v>
      </c>
      <c r="AE4" s="9" t="s">
        <v>29</v>
      </c>
      <c r="AF4" s="9" t="s">
        <v>30</v>
      </c>
      <c r="AG4" s="9" t="s">
        <v>31</v>
      </c>
      <c r="AH4" s="9" t="s">
        <v>32</v>
      </c>
      <c r="AI4" s="9" t="s">
        <v>33</v>
      </c>
      <c r="AJ4" s="9" t="s">
        <v>34</v>
      </c>
      <c r="AM4" s="85"/>
    </row>
    <row r="5" spans="1:39" ht="102.75" customHeight="1">
      <c r="A5" s="12">
        <v>1</v>
      </c>
      <c r="B5" s="13" t="s">
        <v>193</v>
      </c>
      <c r="C5" s="7" t="s">
        <v>194</v>
      </c>
      <c r="D5" s="3" t="s">
        <v>195</v>
      </c>
      <c r="E5" s="13" t="s">
        <v>196</v>
      </c>
      <c r="F5" s="14" t="s">
        <v>35</v>
      </c>
      <c r="G5" s="76" t="s">
        <v>197</v>
      </c>
      <c r="H5" s="9" t="s">
        <v>198</v>
      </c>
      <c r="I5" s="16">
        <v>3</v>
      </c>
      <c r="J5" s="16">
        <v>3</v>
      </c>
      <c r="K5" s="16">
        <v>3</v>
      </c>
      <c r="L5" s="16">
        <v>3</v>
      </c>
      <c r="M5" s="16">
        <v>3</v>
      </c>
      <c r="N5" s="16">
        <v>3</v>
      </c>
      <c r="O5" s="16">
        <v>3</v>
      </c>
      <c r="P5" s="16">
        <v>3</v>
      </c>
      <c r="Q5" s="16">
        <v>3</v>
      </c>
      <c r="R5" s="16">
        <v>3</v>
      </c>
      <c r="S5" s="16">
        <v>3</v>
      </c>
      <c r="T5" s="16">
        <v>3</v>
      </c>
      <c r="U5" s="16">
        <v>3</v>
      </c>
      <c r="V5" s="16">
        <v>3</v>
      </c>
      <c r="W5" s="16">
        <v>3</v>
      </c>
      <c r="X5" s="16">
        <v>3</v>
      </c>
      <c r="Y5" s="16">
        <v>3</v>
      </c>
      <c r="Z5" s="16">
        <v>3</v>
      </c>
      <c r="AA5" s="16">
        <v>3</v>
      </c>
      <c r="AB5" s="16">
        <v>3</v>
      </c>
      <c r="AC5" s="16">
        <v>3</v>
      </c>
      <c r="AD5" s="16">
        <v>3</v>
      </c>
      <c r="AE5" s="16">
        <v>3</v>
      </c>
      <c r="AF5" s="16">
        <v>3</v>
      </c>
      <c r="AG5" s="16">
        <v>3</v>
      </c>
      <c r="AH5" s="16">
        <v>3</v>
      </c>
      <c r="AI5" s="16">
        <v>3</v>
      </c>
      <c r="AJ5" s="16">
        <v>3</v>
      </c>
      <c r="AK5" s="17" t="s">
        <v>36</v>
      </c>
      <c r="AL5" s="59" t="s">
        <v>36</v>
      </c>
    </row>
    <row r="6" spans="1:39" ht="103.5" customHeight="1">
      <c r="A6" s="12">
        <v>2</v>
      </c>
      <c r="B6" s="13" t="s">
        <v>193</v>
      </c>
      <c r="C6" s="7" t="s">
        <v>194</v>
      </c>
      <c r="D6" s="3" t="s">
        <v>206</v>
      </c>
      <c r="E6" s="13" t="s">
        <v>207</v>
      </c>
      <c r="F6" s="14" t="s">
        <v>35</v>
      </c>
      <c r="G6" s="76" t="s">
        <v>197</v>
      </c>
      <c r="H6" s="9" t="s">
        <v>208</v>
      </c>
      <c r="I6" s="16">
        <v>4</v>
      </c>
      <c r="J6" s="16">
        <v>4</v>
      </c>
      <c r="K6" s="16">
        <v>4</v>
      </c>
      <c r="L6" s="16">
        <v>4</v>
      </c>
      <c r="M6" s="16">
        <v>4</v>
      </c>
      <c r="N6" s="16">
        <v>4</v>
      </c>
      <c r="O6" s="16">
        <v>4</v>
      </c>
      <c r="P6" s="16">
        <v>4</v>
      </c>
      <c r="Q6" s="16">
        <v>4</v>
      </c>
      <c r="R6" s="16">
        <v>4</v>
      </c>
      <c r="S6" s="16">
        <v>4</v>
      </c>
      <c r="T6" s="16">
        <v>4</v>
      </c>
      <c r="U6" s="16">
        <v>4</v>
      </c>
      <c r="V6" s="16">
        <v>4</v>
      </c>
      <c r="W6" s="16">
        <v>4</v>
      </c>
      <c r="X6" s="16">
        <v>4</v>
      </c>
      <c r="Y6" s="16">
        <v>4</v>
      </c>
      <c r="Z6" s="16">
        <v>4</v>
      </c>
      <c r="AA6" s="16">
        <v>4</v>
      </c>
      <c r="AB6" s="16">
        <v>4</v>
      </c>
      <c r="AC6" s="16">
        <v>4</v>
      </c>
      <c r="AD6" s="16">
        <v>4</v>
      </c>
      <c r="AE6" s="16">
        <v>4</v>
      </c>
      <c r="AF6" s="16">
        <v>4</v>
      </c>
      <c r="AG6" s="16">
        <v>4</v>
      </c>
      <c r="AH6" s="16">
        <v>4</v>
      </c>
      <c r="AI6" s="16">
        <v>4</v>
      </c>
      <c r="AJ6" s="16">
        <v>4</v>
      </c>
      <c r="AK6" s="17" t="s">
        <v>36</v>
      </c>
      <c r="AL6" s="59" t="s">
        <v>36</v>
      </c>
    </row>
    <row r="7" spans="1:39" ht="108.75" customHeight="1">
      <c r="A7" s="12">
        <v>3</v>
      </c>
      <c r="B7" s="13" t="s">
        <v>193</v>
      </c>
      <c r="C7" s="7" t="s">
        <v>194</v>
      </c>
      <c r="D7" s="3" t="s">
        <v>209</v>
      </c>
      <c r="E7" s="13" t="s">
        <v>210</v>
      </c>
      <c r="F7" s="13" t="s">
        <v>210</v>
      </c>
      <c r="G7" s="3" t="s">
        <v>197</v>
      </c>
      <c r="H7" s="9" t="s">
        <v>211</v>
      </c>
      <c r="I7" s="16"/>
      <c r="J7" s="16"/>
      <c r="K7" s="16"/>
      <c r="L7" s="16"/>
      <c r="M7" s="16"/>
      <c r="N7" s="16">
        <v>5</v>
      </c>
      <c r="O7" s="16">
        <v>5</v>
      </c>
      <c r="P7" s="16">
        <v>5</v>
      </c>
      <c r="Q7" s="16">
        <v>5</v>
      </c>
      <c r="R7" s="16">
        <v>5</v>
      </c>
      <c r="S7" s="18"/>
      <c r="T7" s="18"/>
      <c r="U7" s="18"/>
      <c r="V7" s="18"/>
      <c r="W7" s="16">
        <v>5</v>
      </c>
      <c r="X7" s="16">
        <v>5</v>
      </c>
      <c r="Y7" s="16">
        <v>5</v>
      </c>
      <c r="Z7" s="18"/>
      <c r="AA7" s="18"/>
      <c r="AB7" s="16">
        <v>5</v>
      </c>
      <c r="AC7" s="16">
        <v>5</v>
      </c>
      <c r="AD7" s="18"/>
      <c r="AE7" s="18"/>
      <c r="AF7" s="16">
        <v>5</v>
      </c>
      <c r="AG7" s="16">
        <v>5</v>
      </c>
      <c r="AH7" s="16">
        <v>5</v>
      </c>
      <c r="AI7" s="16">
        <v>5</v>
      </c>
      <c r="AJ7" s="16"/>
      <c r="AK7" s="17" t="s">
        <v>36</v>
      </c>
      <c r="AL7" s="59" t="s">
        <v>36</v>
      </c>
    </row>
    <row r="8" spans="1:39" ht="182.25" customHeight="1">
      <c r="A8" s="12">
        <v>4</v>
      </c>
      <c r="B8" s="13" t="s">
        <v>193</v>
      </c>
      <c r="C8" s="7" t="s">
        <v>194</v>
      </c>
      <c r="D8" s="3" t="s">
        <v>212</v>
      </c>
      <c r="E8" s="13" t="s">
        <v>213</v>
      </c>
      <c r="F8" s="14" t="s">
        <v>37</v>
      </c>
      <c r="G8" s="3"/>
      <c r="H8" s="9" t="s">
        <v>38</v>
      </c>
      <c r="I8" s="16"/>
      <c r="J8" s="16"/>
      <c r="K8" s="16"/>
      <c r="L8" s="16"/>
      <c r="M8" s="16"/>
      <c r="N8" s="16">
        <v>6</v>
      </c>
      <c r="O8" s="16">
        <v>6</v>
      </c>
      <c r="P8" s="16"/>
      <c r="Q8" s="16"/>
      <c r="R8" s="16"/>
      <c r="S8" s="16"/>
      <c r="T8" s="16"/>
      <c r="U8" s="16"/>
      <c r="V8" s="16"/>
      <c r="W8" s="19">
        <v>6</v>
      </c>
      <c r="X8" s="18"/>
      <c r="Y8" s="16">
        <v>6</v>
      </c>
      <c r="Z8" s="16"/>
      <c r="AA8" s="16"/>
      <c r="AB8" s="16"/>
      <c r="AC8" s="16"/>
      <c r="AD8" s="16"/>
      <c r="AE8" s="16"/>
      <c r="AF8" s="16"/>
      <c r="AG8" s="16"/>
      <c r="AH8" s="16"/>
      <c r="AI8" s="16"/>
      <c r="AJ8" s="16"/>
      <c r="AK8" s="17" t="s">
        <v>39</v>
      </c>
      <c r="AL8" s="59" t="s">
        <v>39</v>
      </c>
    </row>
    <row r="9" spans="1:39" ht="175.5" customHeight="1">
      <c r="A9" s="12">
        <v>5</v>
      </c>
      <c r="B9" s="13" t="s">
        <v>214</v>
      </c>
      <c r="C9" s="7" t="s">
        <v>215</v>
      </c>
      <c r="D9" s="3" t="s">
        <v>195</v>
      </c>
      <c r="E9" s="13" t="s">
        <v>216</v>
      </c>
      <c r="F9" s="14" t="s">
        <v>40</v>
      </c>
      <c r="G9" s="3"/>
      <c r="H9" s="10" t="s">
        <v>217</v>
      </c>
      <c r="I9" s="20">
        <v>9</v>
      </c>
      <c r="J9" s="20">
        <v>9</v>
      </c>
      <c r="K9" s="77"/>
      <c r="L9" s="21"/>
      <c r="M9" s="77"/>
      <c r="N9" s="36" t="s">
        <v>429</v>
      </c>
      <c r="O9" s="77"/>
      <c r="P9" s="36" t="s">
        <v>429</v>
      </c>
      <c r="Q9" s="36" t="s">
        <v>429</v>
      </c>
      <c r="R9" s="36" t="s">
        <v>429</v>
      </c>
      <c r="S9" s="77"/>
      <c r="T9" s="77"/>
      <c r="U9" s="20">
        <v>9</v>
      </c>
      <c r="V9" s="20">
        <v>9</v>
      </c>
      <c r="W9" s="36" t="s">
        <v>429</v>
      </c>
      <c r="X9" s="36" t="s">
        <v>429</v>
      </c>
      <c r="Y9" s="77"/>
      <c r="Z9" s="77"/>
      <c r="AA9" s="36" t="s">
        <v>429</v>
      </c>
      <c r="AB9" s="36" t="s">
        <v>429</v>
      </c>
      <c r="AC9" s="36" t="s">
        <v>429</v>
      </c>
      <c r="AD9" s="77"/>
      <c r="AE9" s="77"/>
      <c r="AF9" s="36" t="s">
        <v>429</v>
      </c>
      <c r="AG9" s="36" t="s">
        <v>429</v>
      </c>
      <c r="AH9" s="36" t="s">
        <v>429</v>
      </c>
      <c r="AI9" s="36" t="s">
        <v>429</v>
      </c>
      <c r="AJ9" s="77"/>
      <c r="AK9" s="22" t="s">
        <v>41</v>
      </c>
      <c r="AL9" s="59" t="s">
        <v>36</v>
      </c>
    </row>
    <row r="10" spans="1:39" ht="124.5" customHeight="1">
      <c r="A10" s="12">
        <v>6</v>
      </c>
      <c r="B10" s="13" t="s">
        <v>214</v>
      </c>
      <c r="C10" s="7" t="s">
        <v>215</v>
      </c>
      <c r="D10" s="3" t="s">
        <v>206</v>
      </c>
      <c r="E10" s="14" t="s">
        <v>218</v>
      </c>
      <c r="F10" s="14" t="s">
        <v>42</v>
      </c>
      <c r="G10" s="3"/>
      <c r="H10" s="9" t="s">
        <v>219</v>
      </c>
      <c r="I10" s="23">
        <v>10</v>
      </c>
      <c r="J10" s="23">
        <v>10</v>
      </c>
      <c r="K10" s="23">
        <v>10</v>
      </c>
      <c r="L10" s="23">
        <v>10</v>
      </c>
      <c r="M10" s="23"/>
      <c r="N10" s="23">
        <v>10</v>
      </c>
      <c r="O10" s="23">
        <v>10</v>
      </c>
      <c r="P10" s="23">
        <v>10</v>
      </c>
      <c r="Q10" s="23">
        <v>10</v>
      </c>
      <c r="R10" s="23">
        <v>10</v>
      </c>
      <c r="S10" s="23">
        <v>10</v>
      </c>
      <c r="T10" s="23">
        <v>10</v>
      </c>
      <c r="U10" s="23">
        <v>10</v>
      </c>
      <c r="V10" s="23">
        <v>10</v>
      </c>
      <c r="W10" s="23">
        <v>10</v>
      </c>
      <c r="X10" s="23">
        <v>10</v>
      </c>
      <c r="Y10" s="23">
        <v>10</v>
      </c>
      <c r="Z10" s="23">
        <v>10</v>
      </c>
      <c r="AA10" s="23">
        <v>10</v>
      </c>
      <c r="AB10" s="23">
        <v>10</v>
      </c>
      <c r="AC10" s="23">
        <v>10</v>
      </c>
      <c r="AD10" s="23">
        <v>10</v>
      </c>
      <c r="AE10" s="23">
        <v>10</v>
      </c>
      <c r="AF10" s="23">
        <v>10</v>
      </c>
      <c r="AG10" s="23">
        <v>10</v>
      </c>
      <c r="AH10" s="23">
        <v>10</v>
      </c>
      <c r="AI10" s="23">
        <v>10</v>
      </c>
      <c r="AJ10" s="23">
        <v>10</v>
      </c>
      <c r="AK10" s="17" t="s">
        <v>43</v>
      </c>
      <c r="AL10" s="59" t="s">
        <v>43</v>
      </c>
    </row>
    <row r="11" spans="1:39" ht="150" customHeight="1">
      <c r="A11" s="12">
        <v>7</v>
      </c>
      <c r="B11" s="13" t="s">
        <v>214</v>
      </c>
      <c r="C11" s="7" t="s">
        <v>215</v>
      </c>
      <c r="D11" s="3" t="s">
        <v>209</v>
      </c>
      <c r="E11" s="14" t="s">
        <v>220</v>
      </c>
      <c r="F11" s="14" t="s">
        <v>44</v>
      </c>
      <c r="G11" s="3"/>
      <c r="H11" s="9" t="s">
        <v>45</v>
      </c>
      <c r="I11" s="23"/>
      <c r="J11" s="23"/>
      <c r="K11" s="23"/>
      <c r="L11" s="23"/>
      <c r="M11" s="23"/>
      <c r="N11" s="23"/>
      <c r="O11" s="23"/>
      <c r="P11" s="23"/>
      <c r="Q11" s="23"/>
      <c r="R11" s="23"/>
      <c r="S11" s="28"/>
      <c r="T11" s="28"/>
      <c r="U11" s="28"/>
      <c r="V11" s="28"/>
      <c r="W11" s="28"/>
      <c r="X11" s="28"/>
      <c r="Y11" s="28"/>
      <c r="Z11" s="23">
        <v>11</v>
      </c>
      <c r="AA11" s="23"/>
      <c r="AB11" s="28"/>
      <c r="AC11" s="28"/>
      <c r="AD11" s="23">
        <v>11</v>
      </c>
      <c r="AE11" s="28"/>
      <c r="AF11" s="28"/>
      <c r="AG11" s="28"/>
      <c r="AH11" s="28"/>
      <c r="AI11" s="28"/>
      <c r="AJ11" s="28"/>
      <c r="AK11" s="17" t="s">
        <v>46</v>
      </c>
      <c r="AL11" s="59" t="s">
        <v>36</v>
      </c>
    </row>
    <row r="12" spans="1:39" ht="143.25" customHeight="1">
      <c r="A12" s="12">
        <v>8</v>
      </c>
      <c r="B12" s="13" t="s">
        <v>214</v>
      </c>
      <c r="C12" s="7" t="s">
        <v>215</v>
      </c>
      <c r="D12" s="3" t="s">
        <v>212</v>
      </c>
      <c r="E12" s="14" t="s">
        <v>221</v>
      </c>
      <c r="F12" s="14" t="s">
        <v>47</v>
      </c>
      <c r="G12" s="76" t="s">
        <v>197</v>
      </c>
      <c r="H12" s="9" t="s">
        <v>222</v>
      </c>
      <c r="I12" s="23"/>
      <c r="J12" s="23">
        <v>12</v>
      </c>
      <c r="K12" s="23"/>
      <c r="L12" s="23"/>
      <c r="M12" s="23"/>
      <c r="N12" s="23">
        <v>12</v>
      </c>
      <c r="O12" s="23">
        <v>12</v>
      </c>
      <c r="P12" s="23">
        <v>12</v>
      </c>
      <c r="Q12" s="23">
        <v>12</v>
      </c>
      <c r="R12" s="23">
        <v>12</v>
      </c>
      <c r="S12" s="23"/>
      <c r="T12" s="78"/>
      <c r="U12" s="23">
        <v>12</v>
      </c>
      <c r="V12" s="23">
        <v>12</v>
      </c>
      <c r="W12" s="79">
        <v>12</v>
      </c>
      <c r="X12" s="23">
        <v>12</v>
      </c>
      <c r="Y12" s="23">
        <v>12</v>
      </c>
      <c r="Z12" s="23">
        <v>12</v>
      </c>
      <c r="AA12" s="23">
        <v>12</v>
      </c>
      <c r="AB12" s="23">
        <v>12</v>
      </c>
      <c r="AC12" s="23">
        <v>12</v>
      </c>
      <c r="AD12" s="23">
        <v>12</v>
      </c>
      <c r="AE12" s="23"/>
      <c r="AF12" s="23">
        <v>12</v>
      </c>
      <c r="AG12" s="23">
        <v>12</v>
      </c>
      <c r="AH12" s="23">
        <v>12</v>
      </c>
      <c r="AI12" s="23">
        <v>12</v>
      </c>
      <c r="AJ12" s="23"/>
      <c r="AK12" s="17" t="s">
        <v>36</v>
      </c>
      <c r="AL12" s="59" t="s">
        <v>36</v>
      </c>
    </row>
    <row r="13" spans="1:39" ht="112.5" customHeight="1">
      <c r="A13" s="12">
        <v>9</v>
      </c>
      <c r="B13" s="13" t="s">
        <v>214</v>
      </c>
      <c r="C13" s="14" t="s">
        <v>48</v>
      </c>
      <c r="D13" s="3" t="s">
        <v>195</v>
      </c>
      <c r="E13" s="14" t="s">
        <v>223</v>
      </c>
      <c r="F13" s="14" t="s">
        <v>49</v>
      </c>
      <c r="G13" s="3"/>
      <c r="H13" s="9" t="s">
        <v>224</v>
      </c>
      <c r="I13" s="23"/>
      <c r="J13" s="23"/>
      <c r="K13" s="23"/>
      <c r="L13" s="23"/>
      <c r="M13" s="23"/>
      <c r="N13" s="23"/>
      <c r="O13" s="23"/>
      <c r="P13" s="23"/>
      <c r="Q13" s="24" t="s">
        <v>199</v>
      </c>
      <c r="R13" s="36" t="s">
        <v>200</v>
      </c>
      <c r="S13" s="23"/>
      <c r="T13" s="23"/>
      <c r="U13" s="23"/>
      <c r="V13" s="23"/>
      <c r="W13" s="23"/>
      <c r="X13" s="23"/>
      <c r="Y13" s="23"/>
      <c r="Z13" s="36" t="s">
        <v>200</v>
      </c>
      <c r="AA13" s="36" t="s">
        <v>200</v>
      </c>
      <c r="AB13" s="36" t="s">
        <v>200</v>
      </c>
      <c r="AC13" s="23">
        <v>14</v>
      </c>
      <c r="AD13" s="28"/>
      <c r="AE13" s="23">
        <v>14</v>
      </c>
      <c r="AF13" s="23">
        <v>14</v>
      </c>
      <c r="AG13" s="23">
        <v>14</v>
      </c>
      <c r="AH13" s="23">
        <v>14</v>
      </c>
      <c r="AI13" s="23">
        <v>14</v>
      </c>
      <c r="AJ13" s="23"/>
      <c r="AK13" s="17" t="s">
        <v>50</v>
      </c>
      <c r="AL13" s="59" t="s">
        <v>50</v>
      </c>
    </row>
    <row r="14" spans="1:39" ht="176.25" customHeight="1">
      <c r="A14" s="12">
        <v>10</v>
      </c>
      <c r="B14" s="13" t="s">
        <v>214</v>
      </c>
      <c r="C14" s="14" t="s">
        <v>48</v>
      </c>
      <c r="D14" s="3" t="s">
        <v>206</v>
      </c>
      <c r="E14" s="14" t="s">
        <v>225</v>
      </c>
      <c r="F14" s="14" t="s">
        <v>51</v>
      </c>
      <c r="G14" s="3"/>
      <c r="H14" s="9" t="s">
        <v>226</v>
      </c>
      <c r="I14" s="23"/>
      <c r="J14" s="23"/>
      <c r="K14" s="23"/>
      <c r="L14" s="23"/>
      <c r="M14" s="23"/>
      <c r="N14" s="23"/>
      <c r="O14" s="23"/>
      <c r="P14" s="28"/>
      <c r="Q14" s="28"/>
      <c r="R14" s="28"/>
      <c r="S14" s="28"/>
      <c r="T14" s="28"/>
      <c r="U14" s="28"/>
      <c r="V14" s="28"/>
      <c r="W14" s="28"/>
      <c r="X14" s="28"/>
      <c r="Y14" s="28"/>
      <c r="Z14" s="23"/>
      <c r="AA14" s="23"/>
      <c r="AB14" s="23"/>
      <c r="AC14" s="23">
        <v>15</v>
      </c>
      <c r="AD14" s="23"/>
      <c r="AE14" s="23"/>
      <c r="AF14" s="23">
        <v>15</v>
      </c>
      <c r="AG14" s="23"/>
      <c r="AH14" s="23"/>
      <c r="AI14" s="23"/>
      <c r="AJ14" s="28"/>
      <c r="AK14" s="17" t="s">
        <v>50</v>
      </c>
      <c r="AL14" s="59" t="s">
        <v>50</v>
      </c>
    </row>
    <row r="15" spans="1:39" ht="175.5" customHeight="1">
      <c r="A15" s="12">
        <v>11</v>
      </c>
      <c r="B15" s="13" t="s">
        <v>214</v>
      </c>
      <c r="C15" s="14" t="s">
        <v>48</v>
      </c>
      <c r="D15" s="3" t="s">
        <v>209</v>
      </c>
      <c r="E15" s="14" t="s">
        <v>227</v>
      </c>
      <c r="F15" s="14" t="s">
        <v>52</v>
      </c>
      <c r="G15" s="3"/>
      <c r="H15" s="9" t="s">
        <v>228</v>
      </c>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v>16</v>
      </c>
      <c r="AH15" s="23"/>
      <c r="AI15" s="23"/>
      <c r="AJ15" s="23"/>
      <c r="AK15" s="17" t="s">
        <v>50</v>
      </c>
      <c r="AL15" s="59" t="s">
        <v>50</v>
      </c>
    </row>
    <row r="16" spans="1:39" ht="151.5" customHeight="1">
      <c r="A16" s="12">
        <v>12</v>
      </c>
      <c r="B16" s="13" t="s">
        <v>214</v>
      </c>
      <c r="C16" s="14" t="s">
        <v>48</v>
      </c>
      <c r="D16" s="3" t="s">
        <v>212</v>
      </c>
      <c r="E16" s="14" t="s">
        <v>229</v>
      </c>
      <c r="F16" s="13" t="s">
        <v>53</v>
      </c>
      <c r="G16" s="3"/>
      <c r="H16" s="9" t="s">
        <v>230</v>
      </c>
      <c r="I16" s="23"/>
      <c r="J16" s="23"/>
      <c r="K16" s="23"/>
      <c r="L16" s="23"/>
      <c r="M16" s="23"/>
      <c r="N16" s="23"/>
      <c r="O16" s="23"/>
      <c r="P16" s="23"/>
      <c r="Q16" s="25" t="s">
        <v>201</v>
      </c>
      <c r="R16" s="23"/>
      <c r="S16" s="23"/>
      <c r="T16" s="23"/>
      <c r="U16" s="23"/>
      <c r="V16" s="23"/>
      <c r="W16" s="23"/>
      <c r="X16" s="23"/>
      <c r="Y16" s="23"/>
      <c r="Z16" s="23"/>
      <c r="AA16" s="23"/>
      <c r="AB16" s="23"/>
      <c r="AC16" s="23"/>
      <c r="AD16" s="23"/>
      <c r="AE16" s="23"/>
      <c r="AF16" s="23"/>
      <c r="AG16" s="23"/>
      <c r="AH16" s="23">
        <v>17</v>
      </c>
      <c r="AI16" s="23">
        <v>17</v>
      </c>
      <c r="AJ16" s="23"/>
      <c r="AK16" s="17" t="s">
        <v>50</v>
      </c>
      <c r="AL16" s="59" t="s">
        <v>50</v>
      </c>
    </row>
    <row r="17" spans="1:38" ht="183.75" customHeight="1">
      <c r="A17" s="12">
        <v>13</v>
      </c>
      <c r="B17" s="13" t="s">
        <v>214</v>
      </c>
      <c r="C17" s="14" t="s">
        <v>48</v>
      </c>
      <c r="D17" s="3" t="s">
        <v>231</v>
      </c>
      <c r="E17" s="14" t="s">
        <v>232</v>
      </c>
      <c r="F17" s="26" t="s">
        <v>233</v>
      </c>
      <c r="G17" s="3"/>
      <c r="H17" s="9" t="s">
        <v>234</v>
      </c>
      <c r="I17" s="23"/>
      <c r="J17" s="23"/>
      <c r="K17" s="23"/>
      <c r="L17" s="23"/>
      <c r="M17" s="23"/>
      <c r="N17" s="23"/>
      <c r="O17" s="23"/>
      <c r="P17" s="23"/>
      <c r="Q17" s="23"/>
      <c r="R17" s="36" t="s">
        <v>202</v>
      </c>
      <c r="S17" s="23"/>
      <c r="T17" s="23"/>
      <c r="U17" s="23"/>
      <c r="V17" s="23"/>
      <c r="W17" s="23"/>
      <c r="X17" s="23"/>
      <c r="Y17" s="23"/>
      <c r="Z17" s="23"/>
      <c r="AA17" s="23"/>
      <c r="AB17" s="80">
        <v>18</v>
      </c>
      <c r="AC17" s="23"/>
      <c r="AD17" s="23"/>
      <c r="AE17" s="23"/>
      <c r="AF17" s="23"/>
      <c r="AG17" s="23"/>
      <c r="AH17" s="23"/>
      <c r="AI17" s="23"/>
      <c r="AJ17" s="23"/>
      <c r="AK17" s="17" t="s">
        <v>54</v>
      </c>
      <c r="AL17" s="59" t="s">
        <v>36</v>
      </c>
    </row>
    <row r="18" spans="1:38" ht="172.5" customHeight="1">
      <c r="A18" s="12">
        <v>14</v>
      </c>
      <c r="B18" s="13" t="s">
        <v>214</v>
      </c>
      <c r="C18" s="14" t="s">
        <v>48</v>
      </c>
      <c r="D18" s="3" t="s">
        <v>235</v>
      </c>
      <c r="E18" s="14" t="s">
        <v>55</v>
      </c>
      <c r="F18" s="26" t="s">
        <v>236</v>
      </c>
      <c r="G18" s="3"/>
      <c r="H18" s="9" t="s">
        <v>237</v>
      </c>
      <c r="I18" s="23"/>
      <c r="J18" s="23"/>
      <c r="K18" s="23"/>
      <c r="L18" s="28"/>
      <c r="M18" s="28"/>
      <c r="N18" s="28"/>
      <c r="O18" s="23"/>
      <c r="P18" s="23"/>
      <c r="Q18" s="23"/>
      <c r="R18" s="23"/>
      <c r="S18" s="23"/>
      <c r="T18" s="23"/>
      <c r="U18" s="23"/>
      <c r="V18" s="23"/>
      <c r="W18" s="23"/>
      <c r="X18" s="23"/>
      <c r="Y18" s="23"/>
      <c r="Z18" s="23"/>
      <c r="AA18" s="36" t="s">
        <v>203</v>
      </c>
      <c r="AB18" s="23"/>
      <c r="AC18" s="23"/>
      <c r="AD18" s="23"/>
      <c r="AE18" s="23"/>
      <c r="AF18" s="23"/>
      <c r="AG18" s="23"/>
      <c r="AH18" s="23"/>
      <c r="AI18" s="23"/>
      <c r="AJ18" s="23"/>
      <c r="AK18" s="17" t="s">
        <v>54</v>
      </c>
      <c r="AL18" s="59" t="s">
        <v>36</v>
      </c>
    </row>
    <row r="19" spans="1:38" ht="99" customHeight="1">
      <c r="A19" s="12">
        <v>15</v>
      </c>
      <c r="B19" s="13" t="s">
        <v>214</v>
      </c>
      <c r="C19" s="14" t="s">
        <v>48</v>
      </c>
      <c r="D19" s="3" t="s">
        <v>238</v>
      </c>
      <c r="E19" s="14" t="s">
        <v>239</v>
      </c>
      <c r="F19" s="26" t="s">
        <v>56</v>
      </c>
      <c r="G19" s="3"/>
      <c r="H19" s="9" t="s">
        <v>240</v>
      </c>
      <c r="I19" s="23">
        <v>20</v>
      </c>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17" t="s">
        <v>50</v>
      </c>
      <c r="AL19" s="59" t="s">
        <v>50</v>
      </c>
    </row>
    <row r="20" spans="1:38" ht="108">
      <c r="A20" s="12">
        <v>16</v>
      </c>
      <c r="B20" s="13" t="s">
        <v>214</v>
      </c>
      <c r="C20" s="14" t="s">
        <v>48</v>
      </c>
      <c r="D20" s="3" t="s">
        <v>241</v>
      </c>
      <c r="E20" s="14" t="s">
        <v>242</v>
      </c>
      <c r="F20" s="26"/>
      <c r="G20" s="3" t="s">
        <v>197</v>
      </c>
      <c r="H20" s="9" t="s">
        <v>243</v>
      </c>
      <c r="I20" s="23"/>
      <c r="J20" s="23"/>
      <c r="K20" s="23"/>
      <c r="L20" s="23"/>
      <c r="M20" s="23"/>
      <c r="N20" s="23"/>
      <c r="O20" s="23"/>
      <c r="P20" s="23"/>
      <c r="Q20" s="23"/>
      <c r="R20" s="23"/>
      <c r="S20" s="23"/>
      <c r="T20" s="23"/>
      <c r="U20" s="23"/>
      <c r="V20" s="23"/>
      <c r="W20" s="23"/>
      <c r="X20" s="23"/>
      <c r="Y20" s="23"/>
      <c r="Z20" s="23">
        <v>21</v>
      </c>
      <c r="AA20" s="23"/>
      <c r="AB20" s="23"/>
      <c r="AC20" s="23"/>
      <c r="AD20" s="23">
        <v>21</v>
      </c>
      <c r="AE20" s="23"/>
      <c r="AF20" s="23"/>
      <c r="AG20" s="23"/>
      <c r="AH20" s="23"/>
      <c r="AI20" s="23"/>
      <c r="AJ20" s="23"/>
      <c r="AK20" s="17" t="s">
        <v>50</v>
      </c>
      <c r="AL20" s="59" t="s">
        <v>50</v>
      </c>
    </row>
    <row r="21" spans="1:38" ht="171" customHeight="1">
      <c r="A21" s="12">
        <v>17</v>
      </c>
      <c r="B21" s="13" t="s">
        <v>214</v>
      </c>
      <c r="C21" s="14" t="s">
        <v>244</v>
      </c>
      <c r="D21" s="3" t="s">
        <v>195</v>
      </c>
      <c r="E21" s="14" t="s">
        <v>245</v>
      </c>
      <c r="F21" s="26"/>
      <c r="G21" s="3" t="s">
        <v>197</v>
      </c>
      <c r="H21" s="9" t="s">
        <v>246</v>
      </c>
      <c r="I21" s="23"/>
      <c r="J21" s="28"/>
      <c r="K21" s="28"/>
      <c r="L21" s="28"/>
      <c r="M21" s="23">
        <v>23</v>
      </c>
      <c r="N21" s="23"/>
      <c r="O21" s="23"/>
      <c r="P21" s="23"/>
      <c r="Q21" s="23"/>
      <c r="R21" s="23"/>
      <c r="S21" s="23"/>
      <c r="T21" s="23"/>
      <c r="U21" s="23"/>
      <c r="V21" s="23"/>
      <c r="W21" s="23"/>
      <c r="X21" s="23"/>
      <c r="Y21" s="23"/>
      <c r="Z21" s="23"/>
      <c r="AA21" s="23"/>
      <c r="AB21" s="23"/>
      <c r="AC21" s="23"/>
      <c r="AD21" s="23"/>
      <c r="AE21" s="23"/>
      <c r="AF21" s="23"/>
      <c r="AG21" s="23"/>
      <c r="AH21" s="23"/>
      <c r="AI21" s="23"/>
      <c r="AJ21" s="23"/>
      <c r="AK21" s="17" t="s">
        <v>57</v>
      </c>
      <c r="AL21" s="59" t="s">
        <v>57</v>
      </c>
    </row>
    <row r="22" spans="1:38" ht="144" customHeight="1">
      <c r="A22" s="12">
        <v>18</v>
      </c>
      <c r="B22" s="13" t="s">
        <v>214</v>
      </c>
      <c r="C22" s="14" t="s">
        <v>244</v>
      </c>
      <c r="D22" s="3" t="s">
        <v>206</v>
      </c>
      <c r="E22" s="14" t="s">
        <v>58</v>
      </c>
      <c r="F22" s="26"/>
      <c r="G22" s="3"/>
      <c r="H22" s="9" t="s">
        <v>247</v>
      </c>
      <c r="I22" s="23"/>
      <c r="J22" s="23"/>
      <c r="K22" s="23"/>
      <c r="L22" s="23"/>
      <c r="M22" s="23">
        <v>24</v>
      </c>
      <c r="N22" s="23"/>
      <c r="O22" s="23"/>
      <c r="P22" s="23"/>
      <c r="Q22" s="23"/>
      <c r="R22" s="23"/>
      <c r="S22" s="23"/>
      <c r="T22" s="23"/>
      <c r="U22" s="23"/>
      <c r="V22" s="23"/>
      <c r="W22" s="23"/>
      <c r="X22" s="23"/>
      <c r="Y22" s="23"/>
      <c r="Z22" s="23"/>
      <c r="AA22" s="23"/>
      <c r="AB22" s="23"/>
      <c r="AC22" s="23"/>
      <c r="AD22" s="23"/>
      <c r="AE22" s="23"/>
      <c r="AF22" s="23"/>
      <c r="AG22" s="23"/>
      <c r="AH22" s="23"/>
      <c r="AI22" s="23"/>
      <c r="AJ22" s="23"/>
      <c r="AK22" s="17" t="s">
        <v>59</v>
      </c>
      <c r="AL22" s="59" t="s">
        <v>36</v>
      </c>
    </row>
    <row r="23" spans="1:38" ht="148.5">
      <c r="A23" s="12">
        <v>19</v>
      </c>
      <c r="B23" s="13" t="s">
        <v>214</v>
      </c>
      <c r="C23" s="14" t="s">
        <v>60</v>
      </c>
      <c r="D23" s="3" t="s">
        <v>209</v>
      </c>
      <c r="E23" s="14" t="s">
        <v>248</v>
      </c>
      <c r="F23" s="26"/>
      <c r="G23" s="3"/>
      <c r="H23" s="9" t="s">
        <v>249</v>
      </c>
      <c r="I23" s="23"/>
      <c r="J23" s="28"/>
      <c r="K23" s="28"/>
      <c r="L23" s="28"/>
      <c r="M23" s="23">
        <v>25</v>
      </c>
      <c r="N23" s="28"/>
      <c r="O23" s="23"/>
      <c r="P23" s="23"/>
      <c r="Q23" s="23"/>
      <c r="R23" s="23"/>
      <c r="S23" s="23"/>
      <c r="T23" s="23"/>
      <c r="U23" s="23"/>
      <c r="V23" s="23"/>
      <c r="W23" s="23"/>
      <c r="X23" s="23"/>
      <c r="Y23" s="23"/>
      <c r="Z23" s="23"/>
      <c r="AA23" s="23"/>
      <c r="AB23" s="23"/>
      <c r="AC23" s="23"/>
      <c r="AD23" s="23"/>
      <c r="AE23" s="23"/>
      <c r="AF23" s="23"/>
      <c r="AG23" s="23"/>
      <c r="AH23" s="23"/>
      <c r="AI23" s="23"/>
      <c r="AJ23" s="23"/>
      <c r="AK23" s="17" t="s">
        <v>50</v>
      </c>
      <c r="AL23" s="59" t="s">
        <v>50</v>
      </c>
    </row>
    <row r="24" spans="1:38" ht="93.75" customHeight="1">
      <c r="A24" s="12">
        <v>20</v>
      </c>
      <c r="B24" s="13" t="s">
        <v>214</v>
      </c>
      <c r="C24" s="14" t="s">
        <v>60</v>
      </c>
      <c r="D24" s="3" t="s">
        <v>212</v>
      </c>
      <c r="E24" s="14" t="s">
        <v>250</v>
      </c>
      <c r="F24" s="26"/>
      <c r="G24" s="3"/>
      <c r="H24" s="9" t="s">
        <v>61</v>
      </c>
      <c r="I24" s="23"/>
      <c r="J24" s="23"/>
      <c r="K24" s="23"/>
      <c r="L24" s="23"/>
      <c r="M24" s="23">
        <v>26</v>
      </c>
      <c r="N24" s="23"/>
      <c r="O24" s="23"/>
      <c r="P24" s="23"/>
      <c r="Q24" s="23"/>
      <c r="R24" s="23"/>
      <c r="S24" s="23"/>
      <c r="T24" s="23"/>
      <c r="U24" s="23"/>
      <c r="V24" s="23"/>
      <c r="W24" s="23"/>
      <c r="X24" s="23"/>
      <c r="Y24" s="23"/>
      <c r="Z24" s="23"/>
      <c r="AA24" s="23"/>
      <c r="AB24" s="23"/>
      <c r="AC24" s="23"/>
      <c r="AD24" s="23"/>
      <c r="AE24" s="23"/>
      <c r="AF24" s="23"/>
      <c r="AG24" s="23"/>
      <c r="AH24" s="23"/>
      <c r="AI24" s="23"/>
      <c r="AJ24" s="23"/>
      <c r="AK24" s="17" t="s">
        <v>59</v>
      </c>
      <c r="AL24" s="59" t="s">
        <v>36</v>
      </c>
    </row>
    <row r="25" spans="1:38" ht="148.5">
      <c r="A25" s="12">
        <v>21</v>
      </c>
      <c r="B25" s="13" t="s">
        <v>214</v>
      </c>
      <c r="C25" s="14" t="s">
        <v>60</v>
      </c>
      <c r="D25" s="3" t="s">
        <v>231</v>
      </c>
      <c r="E25" s="14" t="s">
        <v>251</v>
      </c>
      <c r="F25" s="26" t="s">
        <v>62</v>
      </c>
      <c r="G25" s="3"/>
      <c r="H25" s="9" t="s">
        <v>252</v>
      </c>
      <c r="I25" s="77"/>
      <c r="J25" s="77"/>
      <c r="K25" s="77"/>
      <c r="L25" s="77"/>
      <c r="M25" s="77"/>
      <c r="N25" s="77"/>
      <c r="O25" s="77"/>
      <c r="P25" s="77"/>
      <c r="Q25" s="40">
        <v>27</v>
      </c>
      <c r="R25" s="77"/>
      <c r="S25" s="77"/>
      <c r="T25" s="77"/>
      <c r="U25" s="77"/>
      <c r="V25" s="77"/>
      <c r="W25" s="77"/>
      <c r="X25" s="77"/>
      <c r="Y25" s="77"/>
      <c r="Z25" s="77"/>
      <c r="AA25" s="77"/>
      <c r="AB25" s="77"/>
      <c r="AC25" s="77"/>
      <c r="AD25" s="77"/>
      <c r="AE25" s="77"/>
      <c r="AF25" s="77"/>
      <c r="AG25" s="77"/>
      <c r="AH25" s="77"/>
      <c r="AI25" s="77"/>
      <c r="AJ25" s="77"/>
      <c r="AK25" s="17" t="s">
        <v>63</v>
      </c>
      <c r="AL25" s="59" t="s">
        <v>36</v>
      </c>
    </row>
    <row r="26" spans="1:38" ht="135">
      <c r="A26" s="12">
        <v>22</v>
      </c>
      <c r="B26" s="13" t="s">
        <v>214</v>
      </c>
      <c r="C26" s="14" t="s">
        <v>60</v>
      </c>
      <c r="D26" s="3" t="s">
        <v>235</v>
      </c>
      <c r="E26" s="14" t="s">
        <v>253</v>
      </c>
      <c r="F26" s="26"/>
      <c r="G26" s="3"/>
      <c r="H26" s="9" t="s">
        <v>254</v>
      </c>
      <c r="I26" s="77"/>
      <c r="J26" s="77"/>
      <c r="K26" s="77"/>
      <c r="L26" s="77"/>
      <c r="M26" s="77"/>
      <c r="N26" s="77"/>
      <c r="O26" s="77"/>
      <c r="P26" s="77"/>
      <c r="Q26" s="77"/>
      <c r="R26" s="77"/>
      <c r="S26" s="77"/>
      <c r="T26" s="77"/>
      <c r="U26" s="77"/>
      <c r="V26" s="77"/>
      <c r="W26" s="77"/>
      <c r="X26" s="77"/>
      <c r="Y26" s="77"/>
      <c r="Z26" s="77"/>
      <c r="AA26" s="80">
        <v>28</v>
      </c>
      <c r="AB26" s="77"/>
      <c r="AC26" s="77"/>
      <c r="AD26" s="77"/>
      <c r="AE26" s="77"/>
      <c r="AF26" s="77"/>
      <c r="AG26" s="77"/>
      <c r="AH26" s="77"/>
      <c r="AI26" s="77"/>
      <c r="AJ26" s="77"/>
      <c r="AK26" s="17" t="s">
        <v>50</v>
      </c>
      <c r="AL26" s="59" t="s">
        <v>50</v>
      </c>
    </row>
    <row r="27" spans="1:38" ht="86.25" customHeight="1">
      <c r="A27" s="12">
        <v>23</v>
      </c>
      <c r="B27" s="13" t="s">
        <v>214</v>
      </c>
      <c r="C27" s="14" t="s">
        <v>60</v>
      </c>
      <c r="D27" s="3" t="s">
        <v>238</v>
      </c>
      <c r="E27" s="14" t="s">
        <v>64</v>
      </c>
      <c r="F27" s="26"/>
      <c r="G27" s="3"/>
      <c r="H27" s="9" t="s">
        <v>255</v>
      </c>
      <c r="I27" s="77"/>
      <c r="J27" s="77"/>
      <c r="K27" s="77"/>
      <c r="L27" s="77"/>
      <c r="M27" s="21"/>
      <c r="N27" s="21"/>
      <c r="O27" s="77"/>
      <c r="P27" s="77"/>
      <c r="Q27" s="77"/>
      <c r="R27" s="77"/>
      <c r="S27" s="77"/>
      <c r="T27" s="77"/>
      <c r="U27" s="77"/>
      <c r="V27" s="77"/>
      <c r="W27" s="77"/>
      <c r="X27" s="77"/>
      <c r="Y27" s="77"/>
      <c r="Z27" s="77"/>
      <c r="AA27" s="77"/>
      <c r="AB27" s="77"/>
      <c r="AC27" s="77"/>
      <c r="AD27" s="77"/>
      <c r="AE27" s="77"/>
      <c r="AF27" s="77"/>
      <c r="AG27" s="23">
        <v>29</v>
      </c>
      <c r="AH27" s="77"/>
      <c r="AI27" s="77"/>
      <c r="AJ27" s="77"/>
      <c r="AK27" s="17" t="s">
        <v>65</v>
      </c>
      <c r="AL27" s="59" t="s">
        <v>36</v>
      </c>
    </row>
    <row r="28" spans="1:38" ht="121.5" customHeight="1">
      <c r="A28" s="12">
        <v>24</v>
      </c>
      <c r="B28" s="13" t="s">
        <v>214</v>
      </c>
      <c r="C28" s="14" t="s">
        <v>60</v>
      </c>
      <c r="D28" s="3" t="s">
        <v>241</v>
      </c>
      <c r="E28" s="26" t="s">
        <v>66</v>
      </c>
      <c r="F28" s="26" t="s">
        <v>67</v>
      </c>
      <c r="G28" s="3"/>
      <c r="H28" s="9" t="s">
        <v>256</v>
      </c>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23">
        <v>30</v>
      </c>
      <c r="AH28" s="77"/>
      <c r="AI28" s="77"/>
      <c r="AJ28" s="77"/>
      <c r="AK28" s="17" t="s">
        <v>68</v>
      </c>
      <c r="AL28" s="59" t="s">
        <v>68</v>
      </c>
    </row>
    <row r="29" spans="1:38" ht="199.5" customHeight="1">
      <c r="A29" s="12">
        <v>25</v>
      </c>
      <c r="B29" s="13" t="s">
        <v>214</v>
      </c>
      <c r="C29" s="14" t="s">
        <v>60</v>
      </c>
      <c r="D29" s="3" t="s">
        <v>257</v>
      </c>
      <c r="E29" s="14" t="s">
        <v>258</v>
      </c>
      <c r="F29" s="26" t="s">
        <v>69</v>
      </c>
      <c r="G29" s="3"/>
      <c r="H29" s="9" t="s">
        <v>259</v>
      </c>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23">
        <v>31</v>
      </c>
      <c r="AH29" s="77"/>
      <c r="AI29" s="77"/>
      <c r="AJ29" s="77"/>
      <c r="AK29" s="17" t="s">
        <v>50</v>
      </c>
      <c r="AL29" s="59" t="s">
        <v>50</v>
      </c>
    </row>
    <row r="30" spans="1:38" ht="145.5" customHeight="1">
      <c r="A30" s="12">
        <v>26</v>
      </c>
      <c r="B30" s="13" t="s">
        <v>214</v>
      </c>
      <c r="C30" s="14" t="s">
        <v>60</v>
      </c>
      <c r="D30" s="3" t="s">
        <v>260</v>
      </c>
      <c r="E30" s="14" t="s">
        <v>261</v>
      </c>
      <c r="F30" s="26"/>
      <c r="G30" s="3" t="s">
        <v>197</v>
      </c>
      <c r="H30" s="9" t="s">
        <v>70</v>
      </c>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23">
        <v>32</v>
      </c>
      <c r="AJ30" s="77"/>
      <c r="AK30" s="17" t="s">
        <v>71</v>
      </c>
      <c r="AL30" s="59" t="s">
        <v>71</v>
      </c>
    </row>
    <row r="31" spans="1:38" ht="135.75" customHeight="1">
      <c r="A31" s="12">
        <v>27</v>
      </c>
      <c r="B31" s="13" t="s">
        <v>214</v>
      </c>
      <c r="C31" s="14" t="s">
        <v>60</v>
      </c>
      <c r="D31" s="3" t="s">
        <v>262</v>
      </c>
      <c r="E31" s="14" t="s">
        <v>263</v>
      </c>
      <c r="F31" s="26" t="s">
        <v>72</v>
      </c>
      <c r="G31" s="3"/>
      <c r="H31" s="9" t="s">
        <v>264</v>
      </c>
      <c r="I31" s="77"/>
      <c r="J31" s="21"/>
      <c r="K31" s="21"/>
      <c r="L31" s="21"/>
      <c r="M31" s="21"/>
      <c r="N31" s="21"/>
      <c r="O31" s="77"/>
      <c r="P31" s="77"/>
      <c r="Q31" s="77"/>
      <c r="R31" s="77"/>
      <c r="S31" s="77"/>
      <c r="T31" s="77"/>
      <c r="U31" s="77"/>
      <c r="V31" s="77"/>
      <c r="W31" s="77"/>
      <c r="X31" s="77"/>
      <c r="Y31" s="77"/>
      <c r="Z31" s="77"/>
      <c r="AA31" s="77"/>
      <c r="AB31" s="77"/>
      <c r="AC31" s="77"/>
      <c r="AD31" s="77"/>
      <c r="AE31" s="77"/>
      <c r="AF31" s="77"/>
      <c r="AG31" s="77"/>
      <c r="AH31" s="77"/>
      <c r="AI31" s="23">
        <v>33</v>
      </c>
      <c r="AJ31" s="77"/>
      <c r="AK31" s="17" t="s">
        <v>73</v>
      </c>
      <c r="AL31" s="59" t="s">
        <v>36</v>
      </c>
    </row>
    <row r="32" spans="1:38" ht="108">
      <c r="A32" s="12">
        <v>28</v>
      </c>
      <c r="B32" s="13" t="s">
        <v>214</v>
      </c>
      <c r="C32" s="14" t="s">
        <v>60</v>
      </c>
      <c r="D32" s="3" t="s">
        <v>265</v>
      </c>
      <c r="E32" s="14" t="s">
        <v>74</v>
      </c>
      <c r="F32" s="26"/>
      <c r="G32" s="3"/>
      <c r="H32" s="9" t="s">
        <v>75</v>
      </c>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23">
        <v>34</v>
      </c>
      <c r="AJ32" s="77"/>
      <c r="AK32" s="17" t="s">
        <v>50</v>
      </c>
      <c r="AL32" s="59" t="s">
        <v>50</v>
      </c>
    </row>
    <row r="33" spans="1:38" ht="121.5">
      <c r="A33" s="12">
        <v>29</v>
      </c>
      <c r="B33" s="13" t="s">
        <v>214</v>
      </c>
      <c r="C33" s="14" t="s">
        <v>60</v>
      </c>
      <c r="D33" s="3" t="s">
        <v>266</v>
      </c>
      <c r="E33" s="14" t="s">
        <v>267</v>
      </c>
      <c r="F33" s="26" t="s">
        <v>76</v>
      </c>
      <c r="G33" s="3"/>
      <c r="H33" s="9" t="s">
        <v>268</v>
      </c>
      <c r="I33" s="23"/>
      <c r="J33" s="28"/>
      <c r="K33" s="28"/>
      <c r="L33" s="28"/>
      <c r="M33" s="23"/>
      <c r="N33" s="23"/>
      <c r="O33" s="23"/>
      <c r="P33" s="23"/>
      <c r="Q33" s="23"/>
      <c r="R33" s="23"/>
      <c r="S33" s="23"/>
      <c r="T33" s="23"/>
      <c r="U33" s="23"/>
      <c r="V33" s="23"/>
      <c r="W33" s="23"/>
      <c r="X33" s="23"/>
      <c r="Y33" s="23"/>
      <c r="Z33" s="23"/>
      <c r="AA33" s="23"/>
      <c r="AB33" s="23"/>
      <c r="AC33" s="23"/>
      <c r="AD33" s="23"/>
      <c r="AE33" s="23"/>
      <c r="AF33" s="23"/>
      <c r="AG33" s="23"/>
      <c r="AH33" s="23">
        <v>35</v>
      </c>
      <c r="AI33" s="77"/>
      <c r="AJ33" s="77"/>
      <c r="AK33" s="17" t="s">
        <v>77</v>
      </c>
      <c r="AL33" s="59" t="s">
        <v>36</v>
      </c>
    </row>
    <row r="34" spans="1:38" ht="108">
      <c r="A34" s="12">
        <v>30</v>
      </c>
      <c r="B34" s="13" t="s">
        <v>214</v>
      </c>
      <c r="C34" s="14" t="s">
        <v>269</v>
      </c>
      <c r="D34" s="3" t="s">
        <v>195</v>
      </c>
      <c r="E34" s="14" t="s">
        <v>270</v>
      </c>
      <c r="F34" s="26" t="s">
        <v>78</v>
      </c>
      <c r="G34" s="3"/>
      <c r="H34" s="9" t="s">
        <v>271</v>
      </c>
      <c r="I34" s="23">
        <v>37</v>
      </c>
      <c r="J34" s="23"/>
      <c r="K34" s="23"/>
      <c r="L34" s="23"/>
      <c r="M34" s="23"/>
      <c r="N34" s="23">
        <v>37</v>
      </c>
      <c r="O34" s="23">
        <v>37</v>
      </c>
      <c r="P34" s="23">
        <v>37</v>
      </c>
      <c r="Q34" s="23">
        <v>37</v>
      </c>
      <c r="R34" s="23"/>
      <c r="S34" s="23"/>
      <c r="T34" s="23"/>
      <c r="U34" s="23"/>
      <c r="V34" s="23"/>
      <c r="W34" s="23">
        <v>37</v>
      </c>
      <c r="X34" s="23">
        <v>37</v>
      </c>
      <c r="Y34" s="23">
        <v>37</v>
      </c>
      <c r="Z34" s="23"/>
      <c r="AA34" s="23"/>
      <c r="AB34" s="23"/>
      <c r="AC34" s="23"/>
      <c r="AD34" s="23"/>
      <c r="AE34" s="23"/>
      <c r="AF34" s="23"/>
      <c r="AG34" s="23"/>
      <c r="AH34" s="23"/>
      <c r="AI34" s="23"/>
      <c r="AJ34" s="23"/>
      <c r="AK34" s="17" t="s">
        <v>50</v>
      </c>
      <c r="AL34" s="59" t="s">
        <v>50</v>
      </c>
    </row>
    <row r="35" spans="1:38" ht="142.5" customHeight="1">
      <c r="A35" s="12">
        <v>31</v>
      </c>
      <c r="B35" s="13" t="s">
        <v>214</v>
      </c>
      <c r="C35" s="14" t="s">
        <v>269</v>
      </c>
      <c r="D35" s="3" t="s">
        <v>206</v>
      </c>
      <c r="E35" s="14" t="s">
        <v>79</v>
      </c>
      <c r="F35" s="26" t="s">
        <v>80</v>
      </c>
      <c r="G35" s="3"/>
      <c r="H35" s="9" t="s">
        <v>81</v>
      </c>
      <c r="I35" s="23"/>
      <c r="J35" s="28">
        <v>38</v>
      </c>
      <c r="K35" s="28"/>
      <c r="L35" s="28"/>
      <c r="M35" s="28"/>
      <c r="N35" s="28"/>
      <c r="O35" s="23"/>
      <c r="P35" s="23"/>
      <c r="Q35" s="23"/>
      <c r="R35" s="23"/>
      <c r="S35" s="23"/>
      <c r="T35" s="23"/>
      <c r="U35" s="23"/>
      <c r="V35" s="23"/>
      <c r="W35" s="23"/>
      <c r="X35" s="23"/>
      <c r="Y35" s="23"/>
      <c r="Z35" s="23"/>
      <c r="AA35" s="23"/>
      <c r="AB35" s="23"/>
      <c r="AC35" s="23"/>
      <c r="AD35" s="23"/>
      <c r="AE35" s="23"/>
      <c r="AF35" s="23"/>
      <c r="AG35" s="23"/>
      <c r="AH35" s="23"/>
      <c r="AI35" s="23"/>
      <c r="AJ35" s="23"/>
      <c r="AK35" s="17" t="s">
        <v>63</v>
      </c>
      <c r="AL35" s="59" t="s">
        <v>36</v>
      </c>
    </row>
    <row r="36" spans="1:38" ht="112.5" customHeight="1">
      <c r="A36" s="12">
        <v>32</v>
      </c>
      <c r="B36" s="13" t="s">
        <v>214</v>
      </c>
      <c r="C36" s="14" t="s">
        <v>82</v>
      </c>
      <c r="D36" s="3" t="s">
        <v>209</v>
      </c>
      <c r="E36" s="14" t="s">
        <v>272</v>
      </c>
      <c r="F36" s="14" t="s">
        <v>272</v>
      </c>
      <c r="G36" s="3"/>
      <c r="H36" s="9" t="s">
        <v>273</v>
      </c>
      <c r="I36" s="23"/>
      <c r="J36" s="23"/>
      <c r="K36" s="23">
        <v>39</v>
      </c>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17" t="s">
        <v>50</v>
      </c>
      <c r="AL36" s="59" t="s">
        <v>50</v>
      </c>
    </row>
    <row r="37" spans="1:38" ht="148.5" customHeight="1">
      <c r="A37" s="12">
        <v>33</v>
      </c>
      <c r="B37" s="13" t="s">
        <v>214</v>
      </c>
      <c r="C37" s="14" t="s">
        <v>82</v>
      </c>
      <c r="D37" s="3" t="s">
        <v>212</v>
      </c>
      <c r="E37" s="14" t="s">
        <v>274</v>
      </c>
      <c r="F37" s="29" t="s">
        <v>83</v>
      </c>
      <c r="G37" s="3"/>
      <c r="H37" s="9" t="s">
        <v>84</v>
      </c>
      <c r="I37" s="23"/>
      <c r="J37" s="28"/>
      <c r="K37" s="32">
        <v>40</v>
      </c>
      <c r="L37" s="28"/>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17" t="s">
        <v>50</v>
      </c>
      <c r="AL37" s="59" t="s">
        <v>50</v>
      </c>
    </row>
    <row r="38" spans="1:38" ht="281.25" customHeight="1">
      <c r="A38" s="12">
        <v>34</v>
      </c>
      <c r="B38" s="13" t="s">
        <v>214</v>
      </c>
      <c r="C38" s="14" t="s">
        <v>82</v>
      </c>
      <c r="D38" s="3" t="s">
        <v>231</v>
      </c>
      <c r="E38" s="14" t="s">
        <v>275</v>
      </c>
      <c r="F38" s="26" t="s">
        <v>85</v>
      </c>
      <c r="G38" s="3"/>
      <c r="H38" s="9" t="s">
        <v>276</v>
      </c>
      <c r="I38" s="23"/>
      <c r="J38" s="23"/>
      <c r="K38" s="23"/>
      <c r="L38" s="23"/>
      <c r="M38" s="23"/>
      <c r="N38" s="23"/>
      <c r="O38" s="23"/>
      <c r="P38" s="23"/>
      <c r="Q38" s="36" t="s">
        <v>204</v>
      </c>
      <c r="R38" s="23"/>
      <c r="S38" s="23"/>
      <c r="T38" s="23"/>
      <c r="U38" s="23"/>
      <c r="V38" s="23"/>
      <c r="W38" s="23"/>
      <c r="X38" s="23"/>
      <c r="Y38" s="23"/>
      <c r="Z38" s="39">
        <v>43</v>
      </c>
      <c r="AA38" s="39">
        <v>41</v>
      </c>
      <c r="AB38" s="39"/>
      <c r="AC38" s="39"/>
      <c r="AD38" s="39">
        <v>43</v>
      </c>
      <c r="AE38" s="23"/>
      <c r="AF38" s="23"/>
      <c r="AG38" s="23"/>
      <c r="AH38" s="23"/>
      <c r="AI38" s="23"/>
      <c r="AJ38" s="23"/>
      <c r="AK38" s="17" t="s">
        <v>50</v>
      </c>
      <c r="AL38" s="59" t="s">
        <v>50</v>
      </c>
    </row>
    <row r="39" spans="1:38" ht="108">
      <c r="A39" s="12">
        <v>35</v>
      </c>
      <c r="B39" s="13" t="s">
        <v>214</v>
      </c>
      <c r="C39" s="14" t="s">
        <v>82</v>
      </c>
      <c r="D39" s="3" t="s">
        <v>235</v>
      </c>
      <c r="E39" s="14" t="s">
        <v>277</v>
      </c>
      <c r="F39" s="26"/>
      <c r="G39" s="3" t="s">
        <v>197</v>
      </c>
      <c r="H39" s="9" t="s">
        <v>278</v>
      </c>
      <c r="I39" s="23"/>
      <c r="J39" s="28"/>
      <c r="K39" s="28"/>
      <c r="L39" s="28"/>
      <c r="M39" s="28"/>
      <c r="N39" s="28">
        <v>44</v>
      </c>
      <c r="O39" s="23"/>
      <c r="P39" s="23"/>
      <c r="Q39" s="23"/>
      <c r="R39" s="23"/>
      <c r="S39" s="23"/>
      <c r="T39" s="23"/>
      <c r="U39" s="23"/>
      <c r="V39" s="23"/>
      <c r="W39" s="79"/>
      <c r="X39" s="23"/>
      <c r="Y39" s="23"/>
      <c r="Z39" s="23"/>
      <c r="AA39" s="23"/>
      <c r="AB39" s="23"/>
      <c r="AC39" s="23"/>
      <c r="AD39" s="23"/>
      <c r="AE39" s="23"/>
      <c r="AF39" s="23"/>
      <c r="AG39" s="23"/>
      <c r="AH39" s="23"/>
      <c r="AI39" s="23"/>
      <c r="AJ39" s="23"/>
      <c r="AK39" s="17" t="s">
        <v>50</v>
      </c>
      <c r="AL39" s="59" t="s">
        <v>50</v>
      </c>
    </row>
    <row r="40" spans="1:38" ht="153.75" customHeight="1">
      <c r="A40" s="12">
        <v>36</v>
      </c>
      <c r="B40" s="13" t="s">
        <v>214</v>
      </c>
      <c r="C40" s="14" t="s">
        <v>82</v>
      </c>
      <c r="D40" s="3" t="s">
        <v>238</v>
      </c>
      <c r="E40" s="14" t="s">
        <v>279</v>
      </c>
      <c r="F40" s="26"/>
      <c r="G40" s="3"/>
      <c r="H40" s="9" t="s">
        <v>86</v>
      </c>
      <c r="I40" s="23"/>
      <c r="J40" s="23"/>
      <c r="K40" s="23"/>
      <c r="L40" s="23"/>
      <c r="M40" s="23"/>
      <c r="N40" s="23"/>
      <c r="O40" s="23"/>
      <c r="P40" s="23"/>
      <c r="Q40" s="23"/>
      <c r="R40" s="28"/>
      <c r="S40" s="28"/>
      <c r="T40" s="28"/>
      <c r="U40" s="28"/>
      <c r="V40" s="28"/>
      <c r="W40" s="28"/>
      <c r="X40" s="28"/>
      <c r="Y40" s="28"/>
      <c r="Z40" s="28"/>
      <c r="AA40" s="28"/>
      <c r="AB40" s="28"/>
      <c r="AC40" s="28">
        <v>45</v>
      </c>
      <c r="AD40" s="28"/>
      <c r="AE40" s="28">
        <v>45</v>
      </c>
      <c r="AF40" s="28">
        <v>45</v>
      </c>
      <c r="AG40" s="28">
        <v>45</v>
      </c>
      <c r="AH40" s="23">
        <v>45</v>
      </c>
      <c r="AI40" s="28">
        <v>45</v>
      </c>
      <c r="AJ40" s="28"/>
      <c r="AK40" s="17" t="s">
        <v>57</v>
      </c>
      <c r="AL40" s="59" t="s">
        <v>57</v>
      </c>
    </row>
    <row r="41" spans="1:38" ht="162" customHeight="1">
      <c r="A41" s="12">
        <v>37</v>
      </c>
      <c r="B41" s="13" t="s">
        <v>214</v>
      </c>
      <c r="C41" s="14" t="s">
        <v>280</v>
      </c>
      <c r="D41" s="3" t="s">
        <v>195</v>
      </c>
      <c r="E41" s="14" t="s">
        <v>87</v>
      </c>
      <c r="F41" s="26" t="s">
        <v>88</v>
      </c>
      <c r="G41" s="3" t="s">
        <v>197</v>
      </c>
      <c r="H41" s="9" t="s">
        <v>281</v>
      </c>
      <c r="I41" s="28"/>
      <c r="J41" s="28"/>
      <c r="K41" s="28"/>
      <c r="L41" s="23"/>
      <c r="M41" s="23"/>
      <c r="N41" s="23"/>
      <c r="O41" s="23"/>
      <c r="P41" s="20" t="s">
        <v>430</v>
      </c>
      <c r="Q41" s="20" t="s">
        <v>430</v>
      </c>
      <c r="R41" s="28"/>
      <c r="S41" s="28"/>
      <c r="T41" s="28"/>
      <c r="U41" s="28"/>
      <c r="V41" s="28"/>
      <c r="W41" s="28"/>
      <c r="X41" s="28"/>
      <c r="Y41" s="28"/>
      <c r="Z41" s="28"/>
      <c r="AA41" s="28"/>
      <c r="AB41" s="28"/>
      <c r="AC41" s="20" t="s">
        <v>430</v>
      </c>
      <c r="AD41" s="28"/>
      <c r="AE41" s="28"/>
      <c r="AF41" s="20" t="s">
        <v>430</v>
      </c>
      <c r="AG41" s="20" t="s">
        <v>430</v>
      </c>
      <c r="AH41" s="20" t="s">
        <v>430</v>
      </c>
      <c r="AI41" s="20" t="s">
        <v>430</v>
      </c>
      <c r="AJ41" s="28"/>
      <c r="AK41" s="17" t="s">
        <v>50</v>
      </c>
      <c r="AL41" s="59" t="s">
        <v>50</v>
      </c>
    </row>
    <row r="42" spans="1:38" ht="275.25" customHeight="1">
      <c r="A42" s="12">
        <v>38</v>
      </c>
      <c r="B42" s="13" t="s">
        <v>214</v>
      </c>
      <c r="C42" s="14" t="s">
        <v>282</v>
      </c>
      <c r="D42" s="3" t="s">
        <v>195</v>
      </c>
      <c r="E42" s="14" t="s">
        <v>283</v>
      </c>
      <c r="F42" s="14" t="s">
        <v>89</v>
      </c>
      <c r="G42" s="3" t="s">
        <v>197</v>
      </c>
      <c r="H42" s="9" t="s">
        <v>90</v>
      </c>
      <c r="I42" s="23"/>
      <c r="J42" s="23"/>
      <c r="K42" s="23"/>
      <c r="L42" s="23"/>
      <c r="M42" s="23"/>
      <c r="N42" s="23"/>
      <c r="O42" s="23"/>
      <c r="P42" s="23"/>
      <c r="Q42" s="23"/>
      <c r="R42" s="23"/>
      <c r="S42" s="23"/>
      <c r="T42" s="23"/>
      <c r="U42" s="23"/>
      <c r="V42" s="23"/>
      <c r="W42" s="23"/>
      <c r="X42" s="23"/>
      <c r="Y42" s="23"/>
      <c r="Z42" s="23"/>
      <c r="AA42" s="23"/>
      <c r="AB42" s="23"/>
      <c r="AC42" s="23"/>
      <c r="AD42" s="23"/>
      <c r="AE42" s="20" t="s">
        <v>431</v>
      </c>
      <c r="AF42" s="23"/>
      <c r="AG42" s="23"/>
      <c r="AH42" s="23"/>
      <c r="AI42" s="23"/>
      <c r="AJ42" s="23"/>
      <c r="AK42" s="17" t="s">
        <v>50</v>
      </c>
      <c r="AL42" s="59" t="s">
        <v>50</v>
      </c>
    </row>
    <row r="43" spans="1:38" ht="207" customHeight="1">
      <c r="A43" s="12">
        <v>39</v>
      </c>
      <c r="B43" s="13" t="s">
        <v>214</v>
      </c>
      <c r="C43" s="14" t="s">
        <v>282</v>
      </c>
      <c r="D43" s="3" t="s">
        <v>206</v>
      </c>
      <c r="E43" s="14" t="s">
        <v>284</v>
      </c>
      <c r="F43" s="14" t="s">
        <v>284</v>
      </c>
      <c r="G43" s="3"/>
      <c r="H43" s="9" t="s">
        <v>91</v>
      </c>
      <c r="I43" s="28"/>
      <c r="J43" s="28"/>
      <c r="K43" s="28"/>
      <c r="L43" s="23"/>
      <c r="M43" s="28"/>
      <c r="N43" s="28"/>
      <c r="O43" s="23"/>
      <c r="P43" s="23"/>
      <c r="Q43" s="23"/>
      <c r="R43" s="23"/>
      <c r="S43" s="23"/>
      <c r="T43" s="23"/>
      <c r="U43" s="23"/>
      <c r="V43" s="23"/>
      <c r="W43" s="23"/>
      <c r="X43" s="23"/>
      <c r="Y43" s="23"/>
      <c r="Z43" s="23"/>
      <c r="AA43" s="23"/>
      <c r="AB43" s="23"/>
      <c r="AC43" s="23"/>
      <c r="AD43" s="23"/>
      <c r="AE43" s="23">
        <v>53</v>
      </c>
      <c r="AF43" s="23"/>
      <c r="AG43" s="23"/>
      <c r="AH43" s="23"/>
      <c r="AI43" s="23"/>
      <c r="AJ43" s="23"/>
      <c r="AK43" s="17" t="s">
        <v>50</v>
      </c>
      <c r="AL43" s="59" t="s">
        <v>50</v>
      </c>
    </row>
    <row r="44" spans="1:38" ht="82.5" customHeight="1">
      <c r="A44" s="12">
        <v>40</v>
      </c>
      <c r="B44" s="13" t="s">
        <v>214</v>
      </c>
      <c r="C44" s="14" t="s">
        <v>282</v>
      </c>
      <c r="D44" s="3" t="s">
        <v>209</v>
      </c>
      <c r="E44" s="14" t="s">
        <v>285</v>
      </c>
      <c r="F44" s="26" t="s">
        <v>92</v>
      </c>
      <c r="G44" s="3"/>
      <c r="H44" s="9" t="s">
        <v>93</v>
      </c>
      <c r="I44" s="23"/>
      <c r="J44" s="23"/>
      <c r="K44" s="23"/>
      <c r="L44" s="23"/>
      <c r="M44" s="23"/>
      <c r="N44" s="23"/>
      <c r="O44" s="23"/>
      <c r="P44" s="23"/>
      <c r="Q44" s="23"/>
      <c r="R44" s="23"/>
      <c r="S44" s="23"/>
      <c r="T44" s="23"/>
      <c r="U44" s="23"/>
      <c r="V44" s="23"/>
      <c r="W44" s="23"/>
      <c r="X44" s="23"/>
      <c r="Y44" s="23"/>
      <c r="Z44" s="23"/>
      <c r="AA44" s="23"/>
      <c r="AB44" s="23"/>
      <c r="AC44" s="23"/>
      <c r="AD44" s="23"/>
      <c r="AE44" s="23">
        <v>54</v>
      </c>
      <c r="AF44" s="23"/>
      <c r="AG44" s="23"/>
      <c r="AH44" s="23"/>
      <c r="AI44" s="23"/>
      <c r="AJ44" s="23"/>
      <c r="AK44" s="17" t="s">
        <v>73</v>
      </c>
      <c r="AL44" s="59" t="s">
        <v>36</v>
      </c>
    </row>
    <row r="45" spans="1:38" ht="202.5" customHeight="1">
      <c r="A45" s="12">
        <v>41</v>
      </c>
      <c r="B45" s="13" t="s">
        <v>214</v>
      </c>
      <c r="C45" s="14" t="s">
        <v>94</v>
      </c>
      <c r="D45" s="3" t="s">
        <v>212</v>
      </c>
      <c r="E45" s="14" t="s">
        <v>286</v>
      </c>
      <c r="F45" s="14" t="s">
        <v>286</v>
      </c>
      <c r="G45" s="3"/>
      <c r="H45" s="9" t="s">
        <v>287</v>
      </c>
      <c r="I45" s="28"/>
      <c r="J45" s="28"/>
      <c r="K45" s="28"/>
      <c r="L45" s="28"/>
      <c r="M45" s="23"/>
      <c r="N45" s="23"/>
      <c r="O45" s="23"/>
      <c r="P45" s="23"/>
      <c r="Q45" s="28"/>
      <c r="R45" s="23"/>
      <c r="S45" s="23"/>
      <c r="T45" s="23"/>
      <c r="U45" s="23"/>
      <c r="V45" s="23"/>
      <c r="W45" s="23"/>
      <c r="X45" s="23"/>
      <c r="Y45" s="23"/>
      <c r="Z45" s="23"/>
      <c r="AA45" s="23"/>
      <c r="AB45" s="23"/>
      <c r="AC45" s="23"/>
      <c r="AD45" s="23"/>
      <c r="AE45" s="23">
        <v>55</v>
      </c>
      <c r="AF45" s="23"/>
      <c r="AG45" s="23"/>
      <c r="AH45" s="23"/>
      <c r="AI45" s="23"/>
      <c r="AJ45" s="23"/>
      <c r="AK45" s="17" t="s">
        <v>50</v>
      </c>
      <c r="AL45" s="59" t="s">
        <v>50</v>
      </c>
    </row>
    <row r="46" spans="1:38" ht="94.5">
      <c r="A46" s="12">
        <v>42</v>
      </c>
      <c r="B46" s="13" t="s">
        <v>214</v>
      </c>
      <c r="C46" s="14" t="s">
        <v>94</v>
      </c>
      <c r="D46" s="3" t="s">
        <v>231</v>
      </c>
      <c r="E46" s="14" t="s">
        <v>288</v>
      </c>
      <c r="F46" s="26" t="s">
        <v>95</v>
      </c>
      <c r="G46" s="3"/>
      <c r="H46" s="9" t="s">
        <v>96</v>
      </c>
      <c r="I46" s="23"/>
      <c r="J46" s="23"/>
      <c r="K46" s="23"/>
      <c r="L46" s="23"/>
      <c r="M46" s="23"/>
      <c r="N46" s="23"/>
      <c r="O46" s="23"/>
      <c r="P46" s="23"/>
      <c r="Q46" s="23"/>
      <c r="R46" s="23"/>
      <c r="S46" s="23"/>
      <c r="T46" s="23"/>
      <c r="U46" s="23"/>
      <c r="V46" s="23"/>
      <c r="W46" s="23"/>
      <c r="X46" s="23"/>
      <c r="Y46" s="23"/>
      <c r="Z46" s="23"/>
      <c r="AA46" s="23"/>
      <c r="AB46" s="23"/>
      <c r="AC46" s="23"/>
      <c r="AD46" s="23"/>
      <c r="AE46" s="36"/>
      <c r="AF46" s="23"/>
      <c r="AG46" s="23"/>
      <c r="AH46" s="23"/>
      <c r="AI46" s="23"/>
      <c r="AJ46" s="23">
        <v>56</v>
      </c>
      <c r="AK46" s="17" t="s">
        <v>73</v>
      </c>
      <c r="AL46" s="59" t="s">
        <v>36</v>
      </c>
    </row>
    <row r="47" spans="1:38" ht="174" customHeight="1">
      <c r="A47" s="12">
        <v>43</v>
      </c>
      <c r="B47" s="13" t="s">
        <v>214</v>
      </c>
      <c r="C47" s="14" t="s">
        <v>289</v>
      </c>
      <c r="D47" s="3" t="s">
        <v>195</v>
      </c>
      <c r="E47" s="31" t="s">
        <v>97</v>
      </c>
      <c r="F47" s="29" t="s">
        <v>98</v>
      </c>
      <c r="G47" s="3"/>
      <c r="H47" s="9" t="s">
        <v>290</v>
      </c>
      <c r="I47" s="23"/>
      <c r="J47" s="28"/>
      <c r="K47" s="28"/>
      <c r="L47" s="28"/>
      <c r="M47" s="28"/>
      <c r="N47" s="28"/>
      <c r="O47" s="23"/>
      <c r="P47" s="23"/>
      <c r="Q47" s="23"/>
      <c r="R47" s="23"/>
      <c r="S47" s="23"/>
      <c r="T47" s="23"/>
      <c r="U47" s="23"/>
      <c r="V47" s="23">
        <v>58</v>
      </c>
      <c r="W47" s="23"/>
      <c r="X47" s="23"/>
      <c r="Y47" s="23">
        <v>58</v>
      </c>
      <c r="Z47" s="23">
        <v>58</v>
      </c>
      <c r="AA47" s="23"/>
      <c r="AB47" s="23"/>
      <c r="AC47" s="23"/>
      <c r="AD47" s="23">
        <v>58</v>
      </c>
      <c r="AE47" s="23"/>
      <c r="AF47" s="23"/>
      <c r="AG47" s="23"/>
      <c r="AH47" s="23"/>
      <c r="AI47" s="23"/>
      <c r="AJ47" s="23"/>
      <c r="AK47" s="17" t="s">
        <v>99</v>
      </c>
      <c r="AL47" s="59" t="s">
        <v>36</v>
      </c>
    </row>
    <row r="48" spans="1:38" ht="197.25" customHeight="1">
      <c r="A48" s="12">
        <v>44</v>
      </c>
      <c r="B48" s="13" t="s">
        <v>214</v>
      </c>
      <c r="C48" s="14" t="s">
        <v>289</v>
      </c>
      <c r="D48" s="3" t="s">
        <v>206</v>
      </c>
      <c r="E48" s="14" t="s">
        <v>291</v>
      </c>
      <c r="F48" s="26" t="s">
        <v>100</v>
      </c>
      <c r="G48" s="3" t="s">
        <v>197</v>
      </c>
      <c r="H48" s="9" t="s">
        <v>101</v>
      </c>
      <c r="I48" s="23"/>
      <c r="J48" s="23"/>
      <c r="K48" s="23"/>
      <c r="L48" s="23"/>
      <c r="M48" s="23"/>
      <c r="N48" s="23"/>
      <c r="O48" s="23"/>
      <c r="P48" s="23"/>
      <c r="Q48" s="23"/>
      <c r="R48" s="23"/>
      <c r="S48" s="23"/>
      <c r="T48" s="23"/>
      <c r="U48" s="23"/>
      <c r="V48" s="23"/>
      <c r="W48" s="23"/>
      <c r="X48" s="23"/>
      <c r="Y48" s="23"/>
      <c r="Z48" s="23"/>
      <c r="AA48" s="20" t="s">
        <v>432</v>
      </c>
      <c r="AB48" s="23"/>
      <c r="AC48" s="23"/>
      <c r="AD48" s="23"/>
      <c r="AE48" s="23"/>
      <c r="AF48" s="23"/>
      <c r="AG48" s="23"/>
      <c r="AH48" s="23"/>
      <c r="AI48" s="23"/>
      <c r="AJ48" s="23"/>
      <c r="AK48" s="17" t="s">
        <v>50</v>
      </c>
      <c r="AL48" s="59" t="s">
        <v>50</v>
      </c>
    </row>
    <row r="49" spans="1:38" ht="141" customHeight="1">
      <c r="A49" s="12">
        <v>45</v>
      </c>
      <c r="B49" s="13" t="s">
        <v>214</v>
      </c>
      <c r="C49" s="14" t="s">
        <v>102</v>
      </c>
      <c r="D49" s="3" t="s">
        <v>209</v>
      </c>
      <c r="E49" s="14" t="s">
        <v>292</v>
      </c>
      <c r="F49" s="26" t="s">
        <v>103</v>
      </c>
      <c r="G49" s="3" t="s">
        <v>197</v>
      </c>
      <c r="H49" s="9" t="s">
        <v>104</v>
      </c>
      <c r="I49" s="28"/>
      <c r="J49" s="28"/>
      <c r="K49" s="28"/>
      <c r="L49" s="28"/>
      <c r="M49" s="23"/>
      <c r="N49" s="23"/>
      <c r="O49" s="23"/>
      <c r="P49" s="23"/>
      <c r="Q49" s="23"/>
      <c r="R49" s="23"/>
      <c r="S49" s="28"/>
      <c r="T49" s="28"/>
      <c r="U49" s="28"/>
      <c r="V49" s="28"/>
      <c r="W49" s="28"/>
      <c r="X49" s="28"/>
      <c r="Y49" s="28"/>
      <c r="Z49" s="23">
        <v>62</v>
      </c>
      <c r="AA49" s="28"/>
      <c r="AB49" s="28"/>
      <c r="AC49" s="28"/>
      <c r="AD49" s="28">
        <v>62</v>
      </c>
      <c r="AE49" s="28"/>
      <c r="AF49" s="28"/>
      <c r="AG49" s="28"/>
      <c r="AH49" s="28"/>
      <c r="AI49" s="28"/>
      <c r="AJ49" s="28"/>
      <c r="AK49" s="17" t="s">
        <v>50</v>
      </c>
      <c r="AL49" s="59" t="s">
        <v>50</v>
      </c>
    </row>
    <row r="50" spans="1:38" ht="123.75" customHeight="1">
      <c r="A50" s="12">
        <v>46</v>
      </c>
      <c r="B50" s="13" t="s">
        <v>214</v>
      </c>
      <c r="C50" s="14" t="s">
        <v>102</v>
      </c>
      <c r="D50" s="3" t="s">
        <v>212</v>
      </c>
      <c r="E50" s="14" t="s">
        <v>293</v>
      </c>
      <c r="F50" s="26" t="s">
        <v>105</v>
      </c>
      <c r="G50" s="3" t="s">
        <v>197</v>
      </c>
      <c r="H50" s="9" t="s">
        <v>106</v>
      </c>
      <c r="I50" s="23"/>
      <c r="J50" s="23"/>
      <c r="K50" s="23"/>
      <c r="L50" s="23"/>
      <c r="M50" s="23"/>
      <c r="N50" s="23"/>
      <c r="O50" s="23"/>
      <c r="P50" s="23"/>
      <c r="Q50" s="23"/>
      <c r="R50" s="23"/>
      <c r="S50" s="28"/>
      <c r="T50" s="28"/>
      <c r="U50" s="28"/>
      <c r="V50" s="28"/>
      <c r="W50" s="28"/>
      <c r="X50" s="28"/>
      <c r="Y50" s="28"/>
      <c r="Z50" s="23">
        <v>63</v>
      </c>
      <c r="AA50" s="28"/>
      <c r="AB50" s="28"/>
      <c r="AC50" s="28"/>
      <c r="AD50" s="28"/>
      <c r="AE50" s="28"/>
      <c r="AF50" s="28"/>
      <c r="AG50" s="28"/>
      <c r="AH50" s="28"/>
      <c r="AI50" s="28"/>
      <c r="AJ50" s="28"/>
      <c r="AK50" s="17" t="s">
        <v>50</v>
      </c>
      <c r="AL50" s="59" t="s">
        <v>50</v>
      </c>
    </row>
    <row r="51" spans="1:38" ht="189">
      <c r="A51" s="12">
        <v>47</v>
      </c>
      <c r="B51" s="13" t="s">
        <v>214</v>
      </c>
      <c r="C51" s="14" t="s">
        <v>102</v>
      </c>
      <c r="D51" s="3" t="s">
        <v>231</v>
      </c>
      <c r="E51" s="14" t="s">
        <v>294</v>
      </c>
      <c r="F51" s="26" t="s">
        <v>295</v>
      </c>
      <c r="G51" s="3"/>
      <c r="H51" s="9" t="s">
        <v>296</v>
      </c>
      <c r="I51" s="28">
        <v>64</v>
      </c>
      <c r="J51" s="28">
        <v>64</v>
      </c>
      <c r="K51" s="28">
        <v>64</v>
      </c>
      <c r="L51" s="28">
        <v>64</v>
      </c>
      <c r="M51" s="28">
        <v>64</v>
      </c>
      <c r="N51" s="28">
        <v>64</v>
      </c>
      <c r="O51" s="23">
        <v>64</v>
      </c>
      <c r="P51" s="23">
        <v>64</v>
      </c>
      <c r="Q51" s="23">
        <v>64</v>
      </c>
      <c r="R51" s="23">
        <v>64</v>
      </c>
      <c r="S51" s="28">
        <v>64</v>
      </c>
      <c r="T51" s="28"/>
      <c r="U51" s="28">
        <v>64</v>
      </c>
      <c r="V51" s="28">
        <v>64</v>
      </c>
      <c r="W51" s="32">
        <v>64</v>
      </c>
      <c r="X51" s="28">
        <v>64</v>
      </c>
      <c r="Y51" s="28">
        <v>64</v>
      </c>
      <c r="Z51" s="23">
        <v>64</v>
      </c>
      <c r="AA51" s="23">
        <v>64</v>
      </c>
      <c r="AB51" s="28">
        <v>64</v>
      </c>
      <c r="AC51" s="28">
        <v>64</v>
      </c>
      <c r="AD51" s="28">
        <v>64</v>
      </c>
      <c r="AE51" s="28">
        <v>64</v>
      </c>
      <c r="AF51" s="28"/>
      <c r="AG51" s="28"/>
      <c r="AH51" s="28"/>
      <c r="AI51" s="28"/>
      <c r="AJ51" s="28">
        <v>64</v>
      </c>
      <c r="AK51" s="17" t="s">
        <v>50</v>
      </c>
      <c r="AL51" s="59" t="s">
        <v>50</v>
      </c>
    </row>
    <row r="52" spans="1:38" ht="138.75" customHeight="1">
      <c r="A52" s="12">
        <v>48</v>
      </c>
      <c r="B52" s="9" t="s">
        <v>297</v>
      </c>
      <c r="C52" s="14" t="s">
        <v>298</v>
      </c>
      <c r="D52" s="3" t="s">
        <v>195</v>
      </c>
      <c r="E52" s="14" t="s">
        <v>107</v>
      </c>
      <c r="F52" s="26"/>
      <c r="G52" s="3"/>
      <c r="H52" s="9" t="s">
        <v>299</v>
      </c>
      <c r="I52" s="23"/>
      <c r="J52" s="23"/>
      <c r="K52" s="23"/>
      <c r="L52" s="23">
        <v>67</v>
      </c>
      <c r="M52" s="23"/>
      <c r="N52" s="23">
        <v>67</v>
      </c>
      <c r="O52" s="23">
        <v>67</v>
      </c>
      <c r="P52" s="23">
        <v>67</v>
      </c>
      <c r="Q52" s="23">
        <v>67</v>
      </c>
      <c r="R52" s="23">
        <v>67</v>
      </c>
      <c r="S52" s="28"/>
      <c r="T52" s="28"/>
      <c r="U52" s="28"/>
      <c r="V52" s="28"/>
      <c r="W52" s="23">
        <v>67</v>
      </c>
      <c r="X52" s="23">
        <v>67</v>
      </c>
      <c r="Y52" s="23">
        <v>67</v>
      </c>
      <c r="Z52" s="23">
        <v>67</v>
      </c>
      <c r="AA52" s="23">
        <v>67</v>
      </c>
      <c r="AB52" s="23">
        <v>67</v>
      </c>
      <c r="AC52" s="23">
        <v>67</v>
      </c>
      <c r="AD52" s="23">
        <v>67</v>
      </c>
      <c r="AE52" s="28"/>
      <c r="AF52" s="23">
        <v>67</v>
      </c>
      <c r="AG52" s="23">
        <v>67</v>
      </c>
      <c r="AH52" s="23">
        <v>67</v>
      </c>
      <c r="AI52" s="23">
        <v>67</v>
      </c>
      <c r="AJ52" s="28"/>
      <c r="AK52" s="17" t="s">
        <v>108</v>
      </c>
      <c r="AL52" s="59" t="s">
        <v>36</v>
      </c>
    </row>
    <row r="53" spans="1:38" ht="249.75" customHeight="1">
      <c r="A53" s="12">
        <v>49</v>
      </c>
      <c r="B53" s="9" t="s">
        <v>297</v>
      </c>
      <c r="C53" s="14" t="s">
        <v>298</v>
      </c>
      <c r="D53" s="3" t="s">
        <v>206</v>
      </c>
      <c r="E53" s="14" t="s">
        <v>109</v>
      </c>
      <c r="F53" s="26" t="s">
        <v>110</v>
      </c>
      <c r="G53" s="3"/>
      <c r="H53" s="9" t="s">
        <v>300</v>
      </c>
      <c r="I53" s="28"/>
      <c r="J53" s="28"/>
      <c r="K53" s="28"/>
      <c r="L53" s="33" t="s">
        <v>433</v>
      </c>
      <c r="M53" s="23"/>
      <c r="N53" s="23"/>
      <c r="O53" s="33" t="s">
        <v>433</v>
      </c>
      <c r="P53" s="28"/>
      <c r="Q53" s="23"/>
      <c r="R53" s="23"/>
      <c r="S53" s="28"/>
      <c r="T53" s="28"/>
      <c r="U53" s="28"/>
      <c r="V53" s="28"/>
      <c r="W53" s="28"/>
      <c r="X53" s="28"/>
      <c r="Y53" s="28"/>
      <c r="Z53" s="28"/>
      <c r="AA53" s="28"/>
      <c r="AB53" s="28"/>
      <c r="AC53" s="28"/>
      <c r="AD53" s="28"/>
      <c r="AE53" s="28"/>
      <c r="AF53" s="28"/>
      <c r="AG53" s="28"/>
      <c r="AH53" s="28"/>
      <c r="AI53" s="28"/>
      <c r="AJ53" s="28"/>
      <c r="AK53" s="17" t="s">
        <v>50</v>
      </c>
      <c r="AL53" s="59" t="s">
        <v>50</v>
      </c>
    </row>
    <row r="54" spans="1:38" ht="261.75" customHeight="1">
      <c r="A54" s="12">
        <v>50</v>
      </c>
      <c r="B54" s="9" t="s">
        <v>111</v>
      </c>
      <c r="C54" s="14" t="s">
        <v>112</v>
      </c>
      <c r="D54" s="3" t="s">
        <v>209</v>
      </c>
      <c r="E54" s="14" t="s">
        <v>301</v>
      </c>
      <c r="F54" s="26" t="s">
        <v>113</v>
      </c>
      <c r="G54" s="3"/>
      <c r="H54" s="9" t="s">
        <v>114</v>
      </c>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8">
        <v>73</v>
      </c>
      <c r="AH54" s="23"/>
      <c r="AI54" s="23">
        <v>73</v>
      </c>
      <c r="AJ54" s="23"/>
      <c r="AK54" s="17" t="s">
        <v>73</v>
      </c>
      <c r="AL54" s="59" t="s">
        <v>36</v>
      </c>
    </row>
    <row r="55" spans="1:38" ht="162">
      <c r="A55" s="12">
        <v>51</v>
      </c>
      <c r="B55" s="9" t="s">
        <v>111</v>
      </c>
      <c r="C55" s="14" t="s">
        <v>112</v>
      </c>
      <c r="D55" s="3" t="s">
        <v>212</v>
      </c>
      <c r="E55" s="14" t="s">
        <v>115</v>
      </c>
      <c r="F55" s="26" t="s">
        <v>116</v>
      </c>
      <c r="G55" s="3"/>
      <c r="H55" s="9" t="s">
        <v>117</v>
      </c>
      <c r="I55" s="23"/>
      <c r="J55" s="28"/>
      <c r="K55" s="28"/>
      <c r="L55" s="28">
        <v>74</v>
      </c>
      <c r="M55" s="28"/>
      <c r="N55" s="28"/>
      <c r="O55" s="23"/>
      <c r="P55" s="23"/>
      <c r="Q55" s="23"/>
      <c r="R55" s="23"/>
      <c r="S55" s="23"/>
      <c r="T55" s="23"/>
      <c r="U55" s="23"/>
      <c r="V55" s="23"/>
      <c r="W55" s="23"/>
      <c r="X55" s="23"/>
      <c r="Y55" s="23"/>
      <c r="Z55" s="23"/>
      <c r="AA55" s="23"/>
      <c r="AB55" s="23"/>
      <c r="AC55" s="23"/>
      <c r="AD55" s="23"/>
      <c r="AE55" s="23"/>
      <c r="AF55" s="23"/>
      <c r="AG55" s="23"/>
      <c r="AH55" s="23"/>
      <c r="AI55" s="23"/>
      <c r="AJ55" s="23"/>
      <c r="AK55" s="17" t="s">
        <v>50</v>
      </c>
      <c r="AL55" s="59" t="s">
        <v>50</v>
      </c>
    </row>
    <row r="56" spans="1:38" ht="162" customHeight="1">
      <c r="A56" s="12">
        <v>52</v>
      </c>
      <c r="B56" s="9" t="s">
        <v>111</v>
      </c>
      <c r="C56" s="14" t="s">
        <v>112</v>
      </c>
      <c r="D56" s="3" t="s">
        <v>231</v>
      </c>
      <c r="E56" s="14" t="s">
        <v>302</v>
      </c>
      <c r="F56" s="26"/>
      <c r="G56" s="3"/>
      <c r="H56" s="9" t="s">
        <v>118</v>
      </c>
      <c r="I56" s="23"/>
      <c r="J56" s="23"/>
      <c r="K56" s="23"/>
      <c r="L56" s="23">
        <v>75</v>
      </c>
      <c r="M56" s="23"/>
      <c r="N56" s="23"/>
      <c r="O56" s="23">
        <v>75</v>
      </c>
      <c r="P56" s="23"/>
      <c r="Q56" s="23"/>
      <c r="R56" s="23"/>
      <c r="S56" s="23"/>
      <c r="T56" s="23"/>
      <c r="U56" s="23"/>
      <c r="V56" s="23"/>
      <c r="W56" s="23"/>
      <c r="X56" s="23"/>
      <c r="Y56" s="23"/>
      <c r="Z56" s="23"/>
      <c r="AA56" s="23"/>
      <c r="AB56" s="23"/>
      <c r="AC56" s="23"/>
      <c r="AD56" s="23"/>
      <c r="AE56" s="23"/>
      <c r="AF56" s="23"/>
      <c r="AG56" s="23"/>
      <c r="AH56" s="23"/>
      <c r="AI56" s="23"/>
      <c r="AJ56" s="23"/>
      <c r="AK56" s="17" t="s">
        <v>119</v>
      </c>
      <c r="AL56" s="59" t="s">
        <v>119</v>
      </c>
    </row>
    <row r="57" spans="1:38" ht="119.25" customHeight="1">
      <c r="A57" s="12">
        <v>53</v>
      </c>
      <c r="B57" s="9" t="s">
        <v>111</v>
      </c>
      <c r="C57" s="14" t="s">
        <v>112</v>
      </c>
      <c r="D57" s="3" t="s">
        <v>235</v>
      </c>
      <c r="E57" s="14" t="s">
        <v>303</v>
      </c>
      <c r="F57" s="26"/>
      <c r="G57" s="3"/>
      <c r="H57" s="9" t="s">
        <v>304</v>
      </c>
      <c r="I57" s="23"/>
      <c r="J57" s="28"/>
      <c r="K57" s="28"/>
      <c r="L57" s="28"/>
      <c r="M57" s="23"/>
      <c r="N57" s="23"/>
      <c r="O57" s="10" t="s">
        <v>434</v>
      </c>
      <c r="P57" s="23"/>
      <c r="Q57" s="23"/>
      <c r="R57" s="23"/>
      <c r="S57" s="23"/>
      <c r="T57" s="23"/>
      <c r="U57" s="23"/>
      <c r="V57" s="23"/>
      <c r="W57" s="23"/>
      <c r="X57" s="23"/>
      <c r="Y57" s="23"/>
      <c r="Z57" s="23"/>
      <c r="AA57" s="23"/>
      <c r="AB57" s="23"/>
      <c r="AC57" s="23"/>
      <c r="AD57" s="23"/>
      <c r="AE57" s="23"/>
      <c r="AF57" s="23"/>
      <c r="AG57" s="23"/>
      <c r="AH57" s="23"/>
      <c r="AI57" s="23"/>
      <c r="AJ57" s="23"/>
      <c r="AK57" s="17" t="s">
        <v>120</v>
      </c>
      <c r="AL57" s="59" t="s">
        <v>120</v>
      </c>
    </row>
    <row r="58" spans="1:38" ht="162">
      <c r="A58" s="12">
        <v>54</v>
      </c>
      <c r="B58" s="9" t="s">
        <v>111</v>
      </c>
      <c r="C58" s="14" t="s">
        <v>112</v>
      </c>
      <c r="D58" s="3" t="s">
        <v>238</v>
      </c>
      <c r="E58" s="14" t="s">
        <v>305</v>
      </c>
      <c r="F58" s="26"/>
      <c r="G58" s="3"/>
      <c r="H58" s="9" t="s">
        <v>121</v>
      </c>
      <c r="I58" s="23"/>
      <c r="J58" s="23"/>
      <c r="K58" s="23"/>
      <c r="L58" s="10">
        <v>78</v>
      </c>
      <c r="M58" s="23"/>
      <c r="N58" s="10">
        <v>78</v>
      </c>
      <c r="O58" s="10">
        <v>78</v>
      </c>
      <c r="P58" s="10">
        <v>78</v>
      </c>
      <c r="Q58" s="23"/>
      <c r="R58" s="23"/>
      <c r="S58" s="23"/>
      <c r="T58" s="23"/>
      <c r="U58" s="23"/>
      <c r="V58" s="23"/>
      <c r="W58" s="10">
        <v>78</v>
      </c>
      <c r="X58" s="10"/>
      <c r="Y58" s="23"/>
      <c r="Z58" s="23"/>
      <c r="AA58" s="23"/>
      <c r="AB58" s="23"/>
      <c r="AC58" s="23"/>
      <c r="AD58" s="23"/>
      <c r="AE58" s="23"/>
      <c r="AF58" s="23"/>
      <c r="AG58" s="23"/>
      <c r="AH58" s="23"/>
      <c r="AI58" s="23"/>
      <c r="AJ58" s="23"/>
      <c r="AK58" s="17" t="s">
        <v>122</v>
      </c>
      <c r="AL58" s="59" t="s">
        <v>122</v>
      </c>
    </row>
    <row r="59" spans="1:38" ht="247.5" customHeight="1">
      <c r="A59" s="12">
        <v>55</v>
      </c>
      <c r="B59" s="9" t="s">
        <v>111</v>
      </c>
      <c r="C59" s="14" t="s">
        <v>112</v>
      </c>
      <c r="D59" s="3" t="s">
        <v>241</v>
      </c>
      <c r="E59" s="14" t="s">
        <v>123</v>
      </c>
      <c r="F59" s="26"/>
      <c r="G59" s="3"/>
      <c r="H59" s="9" t="s">
        <v>306</v>
      </c>
      <c r="I59" s="10" t="s">
        <v>435</v>
      </c>
      <c r="J59" s="28"/>
      <c r="K59" s="28"/>
      <c r="L59" s="28"/>
      <c r="M59" s="34"/>
      <c r="N59" s="10" t="s">
        <v>436</v>
      </c>
      <c r="O59" s="23"/>
      <c r="P59" s="10" t="s">
        <v>435</v>
      </c>
      <c r="Q59" s="23"/>
      <c r="R59" s="10" t="s">
        <v>435</v>
      </c>
      <c r="S59" s="23"/>
      <c r="T59" s="23"/>
      <c r="U59" s="10" t="s">
        <v>435</v>
      </c>
      <c r="V59" s="23"/>
      <c r="W59" s="10" t="s">
        <v>435</v>
      </c>
      <c r="X59" s="23"/>
      <c r="Y59" s="10" t="s">
        <v>435</v>
      </c>
      <c r="Z59" s="10" t="s">
        <v>435</v>
      </c>
      <c r="AA59" s="10" t="s">
        <v>435</v>
      </c>
      <c r="AB59" s="10" t="s">
        <v>435</v>
      </c>
      <c r="AC59" s="10" t="s">
        <v>435</v>
      </c>
      <c r="AD59" s="23"/>
      <c r="AE59" s="23"/>
      <c r="AF59" s="10" t="s">
        <v>435</v>
      </c>
      <c r="AG59" s="23"/>
      <c r="AH59" s="23"/>
      <c r="AI59" s="23"/>
      <c r="AJ59" s="23"/>
      <c r="AK59" s="17" t="s">
        <v>124</v>
      </c>
      <c r="AL59" s="59" t="s">
        <v>36</v>
      </c>
    </row>
    <row r="60" spans="1:38" ht="264.75" customHeight="1">
      <c r="A60" s="12">
        <v>56</v>
      </c>
      <c r="B60" s="9" t="s">
        <v>111</v>
      </c>
      <c r="C60" s="14" t="s">
        <v>112</v>
      </c>
      <c r="D60" s="3" t="s">
        <v>257</v>
      </c>
      <c r="E60" s="14" t="s">
        <v>125</v>
      </c>
      <c r="F60" s="13" t="s">
        <v>126</v>
      </c>
      <c r="G60" s="3"/>
      <c r="H60" s="9" t="s">
        <v>307</v>
      </c>
      <c r="I60" s="23"/>
      <c r="J60" s="28"/>
      <c r="K60" s="28"/>
      <c r="L60" s="28"/>
      <c r="M60" s="28"/>
      <c r="N60" s="35">
        <v>81</v>
      </c>
      <c r="O60" s="39"/>
      <c r="P60" s="39"/>
      <c r="Q60" s="39"/>
      <c r="R60" s="39"/>
      <c r="S60" s="39"/>
      <c r="T60" s="39"/>
      <c r="U60" s="39"/>
      <c r="V60" s="39"/>
      <c r="W60" s="40">
        <v>81</v>
      </c>
      <c r="X60" s="23"/>
      <c r="Y60" s="23"/>
      <c r="Z60" s="23"/>
      <c r="AA60" s="23"/>
      <c r="AB60" s="23"/>
      <c r="AC60" s="23"/>
      <c r="AD60" s="23"/>
      <c r="AE60" s="23"/>
      <c r="AF60" s="23"/>
      <c r="AG60" s="23"/>
      <c r="AH60" s="23"/>
      <c r="AI60" s="23"/>
      <c r="AJ60" s="23"/>
      <c r="AK60" s="17" t="s">
        <v>127</v>
      </c>
      <c r="AL60" s="59" t="s">
        <v>127</v>
      </c>
    </row>
    <row r="61" spans="1:38" ht="138" customHeight="1">
      <c r="A61" s="12">
        <v>57</v>
      </c>
      <c r="B61" s="9" t="s">
        <v>111</v>
      </c>
      <c r="C61" s="14" t="s">
        <v>112</v>
      </c>
      <c r="D61" s="3" t="s">
        <v>260</v>
      </c>
      <c r="E61" s="14" t="s">
        <v>308</v>
      </c>
      <c r="F61" s="14" t="s">
        <v>308</v>
      </c>
      <c r="G61" s="3"/>
      <c r="H61" s="9" t="s">
        <v>128</v>
      </c>
      <c r="I61" s="23"/>
      <c r="J61" s="23"/>
      <c r="K61" s="23"/>
      <c r="L61" s="23"/>
      <c r="M61" s="23"/>
      <c r="N61" s="39">
        <v>82</v>
      </c>
      <c r="O61" s="39"/>
      <c r="P61" s="39"/>
      <c r="Q61" s="39"/>
      <c r="R61" s="39"/>
      <c r="S61" s="39"/>
      <c r="T61" s="39"/>
      <c r="U61" s="39"/>
      <c r="V61" s="39"/>
      <c r="W61" s="39">
        <v>82</v>
      </c>
      <c r="X61" s="39"/>
      <c r="Y61" s="39">
        <v>82</v>
      </c>
      <c r="Z61" s="23"/>
      <c r="AA61" s="23"/>
      <c r="AB61" s="23"/>
      <c r="AC61" s="23"/>
      <c r="AD61" s="23"/>
      <c r="AE61" s="23"/>
      <c r="AF61" s="23"/>
      <c r="AG61" s="23"/>
      <c r="AH61" s="23"/>
      <c r="AI61" s="23"/>
      <c r="AJ61" s="23"/>
      <c r="AK61" s="17" t="s">
        <v>73</v>
      </c>
      <c r="AL61" s="59" t="s">
        <v>36</v>
      </c>
    </row>
    <row r="62" spans="1:38" ht="142.5" customHeight="1">
      <c r="A62" s="12">
        <v>58</v>
      </c>
      <c r="B62" s="9" t="s">
        <v>111</v>
      </c>
      <c r="C62" s="14" t="s">
        <v>112</v>
      </c>
      <c r="D62" s="3" t="s">
        <v>262</v>
      </c>
      <c r="E62" s="14" t="s">
        <v>309</v>
      </c>
      <c r="F62" s="14" t="s">
        <v>309</v>
      </c>
      <c r="G62" s="3"/>
      <c r="H62" s="9" t="s">
        <v>310</v>
      </c>
      <c r="I62" s="28"/>
      <c r="J62" s="28"/>
      <c r="K62" s="28"/>
      <c r="L62" s="28"/>
      <c r="M62" s="23"/>
      <c r="N62" s="23"/>
      <c r="O62" s="80">
        <v>83</v>
      </c>
      <c r="P62" s="23"/>
      <c r="Q62" s="23"/>
      <c r="R62" s="23"/>
      <c r="S62" s="23"/>
      <c r="T62" s="23"/>
      <c r="U62" s="23"/>
      <c r="V62" s="23"/>
      <c r="W62" s="23"/>
      <c r="X62" s="23"/>
      <c r="Y62" s="23"/>
      <c r="Z62" s="23"/>
      <c r="AA62" s="23"/>
      <c r="AB62" s="23"/>
      <c r="AC62" s="23"/>
      <c r="AD62" s="23"/>
      <c r="AE62" s="23"/>
      <c r="AF62" s="23"/>
      <c r="AG62" s="23"/>
      <c r="AH62" s="23"/>
      <c r="AI62" s="23"/>
      <c r="AJ62" s="23"/>
      <c r="AK62" s="17" t="s">
        <v>124</v>
      </c>
      <c r="AL62" s="59" t="s">
        <v>36</v>
      </c>
    </row>
    <row r="63" spans="1:38" ht="126" customHeight="1">
      <c r="A63" s="12">
        <v>59</v>
      </c>
      <c r="B63" s="9" t="s">
        <v>111</v>
      </c>
      <c r="C63" s="14" t="s">
        <v>112</v>
      </c>
      <c r="D63" s="3" t="s">
        <v>265</v>
      </c>
      <c r="E63" s="14" t="s">
        <v>311</v>
      </c>
      <c r="F63" s="26"/>
      <c r="G63" s="3"/>
      <c r="H63" s="9" t="s">
        <v>129</v>
      </c>
      <c r="I63" s="28"/>
      <c r="J63" s="28"/>
      <c r="K63" s="28"/>
      <c r="L63" s="28"/>
      <c r="M63" s="23"/>
      <c r="N63" s="23"/>
      <c r="O63" s="23"/>
      <c r="P63" s="23"/>
      <c r="Q63" s="23"/>
      <c r="R63" s="23">
        <v>84</v>
      </c>
      <c r="S63" s="23"/>
      <c r="T63" s="23"/>
      <c r="U63" s="23"/>
      <c r="V63" s="23"/>
      <c r="W63" s="23"/>
      <c r="X63" s="23"/>
      <c r="Y63" s="23"/>
      <c r="Z63" s="23"/>
      <c r="AA63" s="23"/>
      <c r="AB63" s="23">
        <v>84</v>
      </c>
      <c r="AC63" s="23"/>
      <c r="AD63" s="23"/>
      <c r="AE63" s="23"/>
      <c r="AF63" s="23"/>
      <c r="AG63" s="23"/>
      <c r="AH63" s="23"/>
      <c r="AI63" s="23"/>
      <c r="AJ63" s="23"/>
      <c r="AK63" s="17" t="s">
        <v>65</v>
      </c>
      <c r="AL63" s="59" t="s">
        <v>36</v>
      </c>
    </row>
    <row r="64" spans="1:38" ht="132.75" customHeight="1">
      <c r="A64" s="12">
        <v>60</v>
      </c>
      <c r="B64" s="9" t="s">
        <v>111</v>
      </c>
      <c r="C64" s="14" t="s">
        <v>112</v>
      </c>
      <c r="D64" s="3" t="s">
        <v>266</v>
      </c>
      <c r="E64" s="14" t="s">
        <v>312</v>
      </c>
      <c r="F64" s="26"/>
      <c r="G64" s="3"/>
      <c r="H64" s="9" t="s">
        <v>130</v>
      </c>
      <c r="I64" s="23"/>
      <c r="J64" s="23"/>
      <c r="K64" s="23"/>
      <c r="L64" s="23"/>
      <c r="M64" s="23"/>
      <c r="N64" s="23"/>
      <c r="O64" s="23"/>
      <c r="P64" s="23"/>
      <c r="Q64" s="23"/>
      <c r="R64" s="23"/>
      <c r="S64" s="23"/>
      <c r="T64" s="23"/>
      <c r="U64" s="23"/>
      <c r="V64" s="23"/>
      <c r="W64" s="23"/>
      <c r="X64" s="23"/>
      <c r="Y64" s="23"/>
      <c r="Z64" s="23"/>
      <c r="AA64" s="23"/>
      <c r="AB64" s="23"/>
      <c r="AC64" s="23">
        <v>85</v>
      </c>
      <c r="AD64" s="23"/>
      <c r="AE64" s="23"/>
      <c r="AF64" s="23">
        <v>85</v>
      </c>
      <c r="AG64" s="23"/>
      <c r="AH64" s="23"/>
      <c r="AI64" s="23"/>
      <c r="AJ64" s="23"/>
      <c r="AK64" s="17" t="s">
        <v>131</v>
      </c>
      <c r="AL64" s="59" t="s">
        <v>36</v>
      </c>
    </row>
    <row r="65" spans="1:38" ht="198" customHeight="1">
      <c r="A65" s="12">
        <v>61</v>
      </c>
      <c r="B65" s="9" t="s">
        <v>111</v>
      </c>
      <c r="C65" s="14" t="s">
        <v>112</v>
      </c>
      <c r="D65" s="3" t="s">
        <v>313</v>
      </c>
      <c r="E65" s="14" t="s">
        <v>132</v>
      </c>
      <c r="F65" s="26" t="s">
        <v>133</v>
      </c>
      <c r="G65" s="3" t="s">
        <v>197</v>
      </c>
      <c r="H65" s="9" t="s">
        <v>134</v>
      </c>
      <c r="I65" s="23"/>
      <c r="J65" s="28"/>
      <c r="K65" s="28"/>
      <c r="L65" s="28"/>
      <c r="M65" s="28"/>
      <c r="N65" s="28"/>
      <c r="O65" s="23"/>
      <c r="P65" s="23"/>
      <c r="Q65" s="23"/>
      <c r="R65" s="23"/>
      <c r="S65" s="23"/>
      <c r="T65" s="23"/>
      <c r="U65" s="23"/>
      <c r="V65" s="23"/>
      <c r="W65" s="23"/>
      <c r="X65" s="23"/>
      <c r="Y65" s="23"/>
      <c r="Z65" s="23"/>
      <c r="AA65" s="23"/>
      <c r="AB65" s="23"/>
      <c r="AC65" s="20">
        <v>86</v>
      </c>
      <c r="AD65" s="23"/>
      <c r="AE65" s="23"/>
      <c r="AF65" s="20">
        <v>86</v>
      </c>
      <c r="AG65" s="20">
        <v>86</v>
      </c>
      <c r="AH65" s="20">
        <v>86</v>
      </c>
      <c r="AI65" s="20">
        <v>86</v>
      </c>
      <c r="AJ65" s="23"/>
      <c r="AK65" s="17" t="s">
        <v>135</v>
      </c>
      <c r="AL65" s="59" t="s">
        <v>135</v>
      </c>
    </row>
    <row r="66" spans="1:38" ht="264" customHeight="1">
      <c r="A66" s="12">
        <v>62</v>
      </c>
      <c r="B66" s="9" t="s">
        <v>111</v>
      </c>
      <c r="C66" s="14" t="s">
        <v>112</v>
      </c>
      <c r="D66" s="3" t="s">
        <v>314</v>
      </c>
      <c r="E66" s="14" t="s">
        <v>315</v>
      </c>
      <c r="F66" s="26" t="s">
        <v>136</v>
      </c>
      <c r="G66" s="3" t="s">
        <v>197</v>
      </c>
      <c r="H66" s="9" t="s">
        <v>316</v>
      </c>
      <c r="I66" s="23"/>
      <c r="J66" s="28"/>
      <c r="K66" s="28"/>
      <c r="L66" s="28"/>
      <c r="M66" s="28"/>
      <c r="N66" s="28"/>
      <c r="O66" s="23"/>
      <c r="P66" s="23"/>
      <c r="Q66" s="23"/>
      <c r="R66" s="23"/>
      <c r="S66" s="23"/>
      <c r="T66" s="23"/>
      <c r="U66" s="23"/>
      <c r="V66" s="23"/>
      <c r="W66" s="23"/>
      <c r="X66" s="23"/>
      <c r="Y66" s="23"/>
      <c r="Z66" s="23"/>
      <c r="AA66" s="23"/>
      <c r="AB66" s="23"/>
      <c r="AC66" s="81">
        <v>87</v>
      </c>
      <c r="AD66" s="23"/>
      <c r="AE66" s="23"/>
      <c r="AF66" s="20">
        <v>87</v>
      </c>
      <c r="AG66" s="20">
        <v>87</v>
      </c>
      <c r="AH66" s="20">
        <v>87</v>
      </c>
      <c r="AI66" s="20">
        <v>87</v>
      </c>
      <c r="AJ66" s="23"/>
      <c r="AK66" s="17" t="s">
        <v>137</v>
      </c>
      <c r="AL66" s="59" t="s">
        <v>137</v>
      </c>
    </row>
    <row r="67" spans="1:38" ht="191.25" customHeight="1">
      <c r="A67" s="12">
        <v>63</v>
      </c>
      <c r="B67" s="9" t="s">
        <v>111</v>
      </c>
      <c r="C67" s="14" t="s">
        <v>112</v>
      </c>
      <c r="D67" s="3" t="s">
        <v>317</v>
      </c>
      <c r="E67" s="14" t="s">
        <v>318</v>
      </c>
      <c r="F67" s="14" t="s">
        <v>138</v>
      </c>
      <c r="G67" s="3"/>
      <c r="H67" s="9" t="s">
        <v>319</v>
      </c>
      <c r="I67" s="23"/>
      <c r="J67" s="28"/>
      <c r="K67" s="28"/>
      <c r="L67" s="28"/>
      <c r="M67" s="28"/>
      <c r="N67" s="28"/>
      <c r="O67" s="23"/>
      <c r="P67" s="23"/>
      <c r="Q67" s="23">
        <v>88</v>
      </c>
      <c r="R67" s="23"/>
      <c r="S67" s="23"/>
      <c r="T67" s="23"/>
      <c r="U67" s="23"/>
      <c r="V67" s="23"/>
      <c r="W67" s="23"/>
      <c r="X67" s="23"/>
      <c r="Y67" s="23"/>
      <c r="Z67" s="23"/>
      <c r="AA67" s="23"/>
      <c r="AB67" s="23"/>
      <c r="AC67" s="23">
        <v>88</v>
      </c>
      <c r="AD67" s="23"/>
      <c r="AE67" s="23"/>
      <c r="AF67" s="23">
        <v>88</v>
      </c>
      <c r="AG67" s="23">
        <v>88</v>
      </c>
      <c r="AH67" s="23">
        <v>88</v>
      </c>
      <c r="AI67" s="23">
        <v>88</v>
      </c>
      <c r="AJ67" s="23"/>
      <c r="AK67" s="17" t="s">
        <v>50</v>
      </c>
      <c r="AL67" s="59" t="s">
        <v>50</v>
      </c>
    </row>
    <row r="68" spans="1:38" ht="135.75" customHeight="1">
      <c r="A68" s="12">
        <v>64</v>
      </c>
      <c r="B68" s="9" t="s">
        <v>111</v>
      </c>
      <c r="C68" s="14" t="s">
        <v>112</v>
      </c>
      <c r="D68" s="3" t="s">
        <v>320</v>
      </c>
      <c r="E68" s="14" t="s">
        <v>321</v>
      </c>
      <c r="F68" s="26" t="s">
        <v>139</v>
      </c>
      <c r="G68" s="3"/>
      <c r="H68" s="9" t="s">
        <v>140</v>
      </c>
      <c r="I68" s="23"/>
      <c r="J68" s="28"/>
      <c r="K68" s="28"/>
      <c r="L68" s="28"/>
      <c r="M68" s="28"/>
      <c r="N68" s="35">
        <v>89</v>
      </c>
      <c r="O68" s="39">
        <v>89</v>
      </c>
      <c r="P68" s="39"/>
      <c r="Q68" s="39"/>
      <c r="R68" s="39">
        <v>89</v>
      </c>
      <c r="S68" s="39"/>
      <c r="T68" s="39"/>
      <c r="U68" s="39"/>
      <c r="V68" s="39"/>
      <c r="W68" s="38">
        <v>89</v>
      </c>
      <c r="X68" s="35">
        <v>89</v>
      </c>
      <c r="Y68" s="39">
        <v>89</v>
      </c>
      <c r="Z68" s="39">
        <v>89</v>
      </c>
      <c r="AA68" s="39">
        <v>89</v>
      </c>
      <c r="AB68" s="39">
        <v>89</v>
      </c>
      <c r="AC68" s="23"/>
      <c r="AD68" s="23">
        <v>89</v>
      </c>
      <c r="AE68" s="23"/>
      <c r="AF68" s="23"/>
      <c r="AG68" s="23"/>
      <c r="AH68" s="23"/>
      <c r="AI68" s="23"/>
      <c r="AJ68" s="23"/>
      <c r="AK68" s="17" t="s">
        <v>65</v>
      </c>
      <c r="AL68" s="59" t="s">
        <v>36</v>
      </c>
    </row>
    <row r="69" spans="1:38" ht="168.75" customHeight="1">
      <c r="A69" s="12">
        <v>65</v>
      </c>
      <c r="B69" s="9" t="s">
        <v>111</v>
      </c>
      <c r="C69" s="14" t="s">
        <v>112</v>
      </c>
      <c r="D69" s="3" t="s">
        <v>322</v>
      </c>
      <c r="E69" s="14" t="s">
        <v>323</v>
      </c>
      <c r="F69" s="26" t="s">
        <v>141</v>
      </c>
      <c r="G69" s="3"/>
      <c r="H69" s="9" t="s">
        <v>324</v>
      </c>
      <c r="I69" s="23"/>
      <c r="J69" s="28"/>
      <c r="K69" s="28"/>
      <c r="L69" s="28"/>
      <c r="M69" s="28"/>
      <c r="N69" s="35">
        <v>90</v>
      </c>
      <c r="O69" s="39">
        <v>90</v>
      </c>
      <c r="P69" s="39"/>
      <c r="Q69" s="39"/>
      <c r="R69" s="39"/>
      <c r="S69" s="39"/>
      <c r="T69" s="39"/>
      <c r="U69" s="39"/>
      <c r="V69" s="39"/>
      <c r="W69" s="38">
        <v>90</v>
      </c>
      <c r="X69" s="39"/>
      <c r="Y69" s="39">
        <v>90</v>
      </c>
      <c r="Z69" s="23"/>
      <c r="AA69" s="20"/>
      <c r="AB69" s="23"/>
      <c r="AC69" s="23"/>
      <c r="AD69" s="20">
        <v>90</v>
      </c>
      <c r="AE69" s="23"/>
      <c r="AF69" s="23"/>
      <c r="AG69" s="23"/>
      <c r="AH69" s="23"/>
      <c r="AI69" s="23"/>
      <c r="AJ69" s="23"/>
      <c r="AK69" s="17" t="s">
        <v>142</v>
      </c>
      <c r="AL69" s="59" t="s">
        <v>36</v>
      </c>
    </row>
    <row r="70" spans="1:38" ht="162">
      <c r="A70" s="12">
        <v>66</v>
      </c>
      <c r="B70" s="9" t="s">
        <v>111</v>
      </c>
      <c r="C70" s="14" t="s">
        <v>112</v>
      </c>
      <c r="D70" s="3" t="s">
        <v>325</v>
      </c>
      <c r="E70" s="14" t="s">
        <v>326</v>
      </c>
      <c r="F70" s="26" t="s">
        <v>143</v>
      </c>
      <c r="G70" s="3"/>
      <c r="H70" s="9" t="s">
        <v>144</v>
      </c>
      <c r="I70" s="23"/>
      <c r="J70" s="23"/>
      <c r="K70" s="23"/>
      <c r="L70" s="23"/>
      <c r="M70" s="23"/>
      <c r="N70" s="23"/>
      <c r="O70" s="23"/>
      <c r="P70" s="23"/>
      <c r="Q70" s="23"/>
      <c r="R70" s="23"/>
      <c r="S70" s="23"/>
      <c r="T70" s="23"/>
      <c r="U70" s="23"/>
      <c r="V70" s="23"/>
      <c r="W70" s="23"/>
      <c r="X70" s="23"/>
      <c r="Y70" s="23"/>
      <c r="Z70" s="23"/>
      <c r="AA70" s="39">
        <v>91</v>
      </c>
      <c r="AB70" s="23"/>
      <c r="AC70" s="23"/>
      <c r="AD70" s="23"/>
      <c r="AE70" s="23"/>
      <c r="AF70" s="23"/>
      <c r="AG70" s="23"/>
      <c r="AH70" s="23"/>
      <c r="AI70" s="23"/>
      <c r="AJ70" s="23"/>
      <c r="AK70" s="17" t="s">
        <v>73</v>
      </c>
      <c r="AL70" s="59" t="s">
        <v>36</v>
      </c>
    </row>
    <row r="71" spans="1:38" ht="291.75" customHeight="1">
      <c r="A71" s="12">
        <v>67</v>
      </c>
      <c r="B71" s="9" t="s">
        <v>111</v>
      </c>
      <c r="C71" s="14" t="s">
        <v>145</v>
      </c>
      <c r="D71" s="3" t="s">
        <v>195</v>
      </c>
      <c r="E71" s="14" t="s">
        <v>146</v>
      </c>
      <c r="F71" s="26" t="s">
        <v>147</v>
      </c>
      <c r="G71" s="3" t="s">
        <v>197</v>
      </c>
      <c r="H71" s="9" t="s">
        <v>327</v>
      </c>
      <c r="I71" s="33" t="s">
        <v>437</v>
      </c>
      <c r="J71" s="33" t="s">
        <v>437</v>
      </c>
      <c r="K71" s="33" t="s">
        <v>437</v>
      </c>
      <c r="L71" s="33" t="s">
        <v>437</v>
      </c>
      <c r="M71" s="33" t="s">
        <v>437</v>
      </c>
      <c r="N71" s="33" t="s">
        <v>437</v>
      </c>
      <c r="O71" s="33" t="s">
        <v>437</v>
      </c>
      <c r="P71" s="33" t="s">
        <v>437</v>
      </c>
      <c r="Q71" s="33" t="s">
        <v>437</v>
      </c>
      <c r="R71" s="33" t="s">
        <v>437</v>
      </c>
      <c r="S71" s="33" t="s">
        <v>437</v>
      </c>
      <c r="T71" s="33" t="s">
        <v>437</v>
      </c>
      <c r="U71" s="33" t="s">
        <v>437</v>
      </c>
      <c r="V71" s="33" t="s">
        <v>437</v>
      </c>
      <c r="W71" s="33" t="s">
        <v>437</v>
      </c>
      <c r="X71" s="33" t="s">
        <v>437</v>
      </c>
      <c r="Y71" s="33" t="s">
        <v>437</v>
      </c>
      <c r="Z71" s="33" t="s">
        <v>437</v>
      </c>
      <c r="AA71" s="33" t="s">
        <v>437</v>
      </c>
      <c r="AB71" s="33" t="s">
        <v>437</v>
      </c>
      <c r="AC71" s="33" t="s">
        <v>437</v>
      </c>
      <c r="AD71" s="33" t="s">
        <v>437</v>
      </c>
      <c r="AE71" s="33" t="s">
        <v>437</v>
      </c>
      <c r="AF71" s="33" t="s">
        <v>437</v>
      </c>
      <c r="AG71" s="33" t="s">
        <v>437</v>
      </c>
      <c r="AH71" s="33" t="s">
        <v>437</v>
      </c>
      <c r="AI71" s="33" t="s">
        <v>437</v>
      </c>
      <c r="AJ71" s="33" t="s">
        <v>437</v>
      </c>
      <c r="AK71" s="17" t="s">
        <v>50</v>
      </c>
      <c r="AL71" s="59" t="s">
        <v>50</v>
      </c>
    </row>
    <row r="72" spans="1:38" ht="132.75" customHeight="1">
      <c r="A72" s="12">
        <v>68</v>
      </c>
      <c r="B72" s="15" t="s">
        <v>111</v>
      </c>
      <c r="C72" s="43" t="s">
        <v>145</v>
      </c>
      <c r="D72" s="76" t="s">
        <v>206</v>
      </c>
      <c r="E72" s="43" t="s">
        <v>328</v>
      </c>
      <c r="F72" s="43"/>
      <c r="G72" s="76"/>
      <c r="H72" s="27" t="s">
        <v>329</v>
      </c>
      <c r="I72" s="30"/>
      <c r="J72" s="82"/>
      <c r="K72" s="82"/>
      <c r="L72" s="37" t="s">
        <v>197</v>
      </c>
      <c r="M72" s="82"/>
      <c r="N72" s="82"/>
      <c r="O72" s="37" t="s">
        <v>197</v>
      </c>
      <c r="P72" s="82"/>
      <c r="Q72" s="82"/>
      <c r="R72" s="82"/>
      <c r="S72" s="82"/>
      <c r="T72" s="82"/>
      <c r="U72" s="82"/>
      <c r="V72" s="82"/>
      <c r="W72" s="82"/>
      <c r="X72" s="82"/>
      <c r="Y72" s="82"/>
      <c r="Z72" s="82"/>
      <c r="AA72" s="82"/>
      <c r="AB72" s="82"/>
      <c r="AC72" s="82"/>
      <c r="AD72" s="82"/>
      <c r="AE72" s="82"/>
      <c r="AF72" s="82"/>
      <c r="AG72" s="82"/>
      <c r="AH72" s="82"/>
      <c r="AI72" s="82"/>
      <c r="AJ72" s="82"/>
    </row>
    <row r="73" spans="1:38" ht="105.75" customHeight="1">
      <c r="A73" s="12">
        <v>69</v>
      </c>
      <c r="B73" s="15" t="s">
        <v>111</v>
      </c>
      <c r="C73" s="43" t="s">
        <v>145</v>
      </c>
      <c r="D73" s="76" t="s">
        <v>209</v>
      </c>
      <c r="E73" s="43" t="s">
        <v>301</v>
      </c>
      <c r="F73" s="83"/>
      <c r="G73" s="76"/>
      <c r="H73" s="27" t="s">
        <v>330</v>
      </c>
      <c r="I73" s="30"/>
      <c r="J73" s="30"/>
      <c r="K73" s="30"/>
      <c r="L73" s="30"/>
      <c r="M73" s="30"/>
      <c r="N73" s="30"/>
      <c r="O73" s="82"/>
      <c r="P73" s="82"/>
      <c r="Q73" s="82"/>
      <c r="R73" s="82"/>
      <c r="S73" s="82"/>
      <c r="T73" s="82"/>
      <c r="U73" s="82"/>
      <c r="V73" s="82"/>
      <c r="W73" s="82"/>
      <c r="X73" s="82"/>
      <c r="Y73" s="82"/>
      <c r="Z73" s="82"/>
      <c r="AA73" s="82"/>
      <c r="AB73" s="82"/>
      <c r="AC73" s="82"/>
      <c r="AD73" s="82"/>
      <c r="AE73" s="82"/>
      <c r="AF73" s="82"/>
      <c r="AG73" s="30" t="s">
        <v>197</v>
      </c>
      <c r="AH73" s="82"/>
      <c r="AI73" s="30" t="s">
        <v>197</v>
      </c>
      <c r="AJ73" s="82"/>
    </row>
    <row r="74" spans="1:38" ht="260.25" customHeight="1">
      <c r="A74" s="12">
        <v>70</v>
      </c>
      <c r="B74" s="9" t="s">
        <v>111</v>
      </c>
      <c r="C74" s="14" t="s">
        <v>145</v>
      </c>
      <c r="D74" s="3" t="s">
        <v>212</v>
      </c>
      <c r="E74" s="14" t="s">
        <v>331</v>
      </c>
      <c r="F74" s="26" t="s">
        <v>148</v>
      </c>
      <c r="G74" s="3"/>
      <c r="H74" s="9" t="s">
        <v>332</v>
      </c>
      <c r="I74" s="28"/>
      <c r="J74" s="28"/>
      <c r="K74" s="28"/>
      <c r="L74" s="28"/>
      <c r="M74" s="28"/>
      <c r="N74" s="33" t="s">
        <v>438</v>
      </c>
      <c r="O74" s="39"/>
      <c r="P74" s="39"/>
      <c r="Q74" s="39"/>
      <c r="R74" s="33" t="s">
        <v>438</v>
      </c>
      <c r="S74" s="23"/>
      <c r="T74" s="23"/>
      <c r="U74" s="23"/>
      <c r="V74" s="23"/>
      <c r="W74" s="33" t="s">
        <v>438</v>
      </c>
      <c r="X74" s="33"/>
      <c r="Y74" s="33" t="s">
        <v>438</v>
      </c>
      <c r="Z74" s="23"/>
      <c r="AA74" s="23"/>
      <c r="AB74" s="33" t="s">
        <v>438</v>
      </c>
      <c r="AC74" s="33" t="s">
        <v>438</v>
      </c>
      <c r="AD74" s="23"/>
      <c r="AE74" s="23"/>
      <c r="AF74" s="33" t="s">
        <v>438</v>
      </c>
      <c r="AG74" s="23"/>
      <c r="AH74" s="23"/>
      <c r="AI74" s="23"/>
      <c r="AJ74" s="23"/>
      <c r="AK74" s="17" t="s">
        <v>131</v>
      </c>
      <c r="AL74" s="59" t="s">
        <v>36</v>
      </c>
    </row>
    <row r="75" spans="1:38" ht="243" customHeight="1">
      <c r="A75" s="12">
        <v>71</v>
      </c>
      <c r="B75" s="9" t="s">
        <v>111</v>
      </c>
      <c r="C75" s="14" t="s">
        <v>145</v>
      </c>
      <c r="D75" s="3" t="s">
        <v>231</v>
      </c>
      <c r="E75" s="14" t="s">
        <v>333</v>
      </c>
      <c r="F75" s="26" t="s">
        <v>149</v>
      </c>
      <c r="G75" s="3"/>
      <c r="H75" s="9" t="s">
        <v>150</v>
      </c>
      <c r="I75" s="28"/>
      <c r="J75" s="23"/>
      <c r="K75" s="23"/>
      <c r="L75" s="23"/>
      <c r="M75" s="23"/>
      <c r="N75" s="23"/>
      <c r="O75" s="23"/>
      <c r="P75" s="23"/>
      <c r="Q75" s="23"/>
      <c r="R75" s="23"/>
      <c r="S75" s="23"/>
      <c r="T75" s="23"/>
      <c r="U75" s="23"/>
      <c r="V75" s="23"/>
      <c r="W75" s="23"/>
      <c r="X75" s="23"/>
      <c r="Y75" s="23"/>
      <c r="Z75" s="23"/>
      <c r="AA75" s="23"/>
      <c r="AB75" s="23"/>
      <c r="AC75" s="23"/>
      <c r="AD75" s="23"/>
      <c r="AE75" s="23"/>
      <c r="AF75" s="23"/>
      <c r="AG75" s="20" t="s">
        <v>439</v>
      </c>
      <c r="AH75" s="23"/>
      <c r="AI75" s="23"/>
      <c r="AJ75" s="23"/>
      <c r="AK75" s="17" t="s">
        <v>50</v>
      </c>
      <c r="AL75" s="59" t="s">
        <v>50</v>
      </c>
    </row>
    <row r="76" spans="1:38" ht="165" customHeight="1">
      <c r="A76" s="12">
        <v>72</v>
      </c>
      <c r="B76" s="9" t="s">
        <v>111</v>
      </c>
      <c r="C76" s="14" t="s">
        <v>334</v>
      </c>
      <c r="D76" s="3" t="s">
        <v>195</v>
      </c>
      <c r="E76" s="14" t="s">
        <v>335</v>
      </c>
      <c r="F76" s="26" t="s">
        <v>151</v>
      </c>
      <c r="G76" s="3"/>
      <c r="H76" s="9" t="s">
        <v>336</v>
      </c>
      <c r="I76" s="28"/>
      <c r="J76" s="23"/>
      <c r="K76" s="23"/>
      <c r="L76" s="23"/>
      <c r="M76" s="23"/>
      <c r="N76" s="23"/>
      <c r="O76" s="23"/>
      <c r="P76" s="23"/>
      <c r="Q76" s="23"/>
      <c r="R76" s="23"/>
      <c r="S76" s="23"/>
      <c r="T76" s="23"/>
      <c r="U76" s="23"/>
      <c r="V76" s="23"/>
      <c r="W76" s="23"/>
      <c r="X76" s="23"/>
      <c r="Y76" s="23"/>
      <c r="Z76" s="23"/>
      <c r="AA76" s="23"/>
      <c r="AB76" s="23"/>
      <c r="AC76" s="23">
        <v>101</v>
      </c>
      <c r="AD76" s="23"/>
      <c r="AE76" s="23"/>
      <c r="AF76" s="23">
        <v>101</v>
      </c>
      <c r="AG76" s="23">
        <v>101</v>
      </c>
      <c r="AH76" s="23"/>
      <c r="AI76" s="23">
        <v>101</v>
      </c>
      <c r="AJ76" s="23"/>
      <c r="AK76" s="17" t="s">
        <v>50</v>
      </c>
      <c r="AL76" s="59" t="s">
        <v>50</v>
      </c>
    </row>
    <row r="77" spans="1:38" ht="146.25" customHeight="1">
      <c r="A77" s="12">
        <v>73</v>
      </c>
      <c r="B77" s="9" t="s">
        <v>111</v>
      </c>
      <c r="C77" s="14" t="s">
        <v>334</v>
      </c>
      <c r="D77" s="3" t="s">
        <v>206</v>
      </c>
      <c r="E77" s="14" t="s">
        <v>337</v>
      </c>
      <c r="F77" s="26" t="s">
        <v>152</v>
      </c>
      <c r="G77" s="3"/>
      <c r="H77" s="9" t="s">
        <v>153</v>
      </c>
      <c r="I77" s="28"/>
      <c r="J77" s="23"/>
      <c r="K77" s="23"/>
      <c r="L77" s="23"/>
      <c r="M77" s="23"/>
      <c r="N77" s="23"/>
      <c r="O77" s="23"/>
      <c r="P77" s="23"/>
      <c r="Q77" s="23"/>
      <c r="R77" s="23"/>
      <c r="S77" s="23"/>
      <c r="T77" s="23"/>
      <c r="U77" s="23"/>
      <c r="V77" s="23"/>
      <c r="W77" s="23"/>
      <c r="X77" s="23"/>
      <c r="Y77" s="23"/>
      <c r="Z77" s="23"/>
      <c r="AA77" s="23"/>
      <c r="AB77" s="23"/>
      <c r="AC77" s="20" t="s">
        <v>440</v>
      </c>
      <c r="AD77" s="20" t="s">
        <v>440</v>
      </c>
      <c r="AE77" s="23"/>
      <c r="AF77" s="20" t="s">
        <v>440</v>
      </c>
      <c r="AG77" s="20" t="s">
        <v>440</v>
      </c>
      <c r="AH77" s="23"/>
      <c r="AI77" s="20" t="s">
        <v>440</v>
      </c>
      <c r="AJ77" s="23"/>
      <c r="AK77" s="17" t="s">
        <v>124</v>
      </c>
      <c r="AL77" s="59" t="s">
        <v>36</v>
      </c>
    </row>
    <row r="78" spans="1:38" ht="176.25" customHeight="1">
      <c r="A78" s="12">
        <v>74</v>
      </c>
      <c r="B78" s="9" t="s">
        <v>111</v>
      </c>
      <c r="C78" s="14" t="s">
        <v>154</v>
      </c>
      <c r="D78" s="3" t="s">
        <v>209</v>
      </c>
      <c r="E78" s="14" t="s">
        <v>338</v>
      </c>
      <c r="F78" s="14" t="s">
        <v>155</v>
      </c>
      <c r="G78" s="3"/>
      <c r="H78" s="9" t="s">
        <v>339</v>
      </c>
      <c r="I78" s="28"/>
      <c r="J78" s="23"/>
      <c r="K78" s="23"/>
      <c r="L78" s="23"/>
      <c r="M78" s="23"/>
      <c r="N78" s="23"/>
      <c r="O78" s="23"/>
      <c r="P78" s="23"/>
      <c r="Q78" s="23"/>
      <c r="R78" s="23"/>
      <c r="S78" s="23"/>
      <c r="T78" s="23"/>
      <c r="U78" s="23"/>
      <c r="V78" s="23"/>
      <c r="W78" s="23"/>
      <c r="X78" s="23"/>
      <c r="Y78" s="23"/>
      <c r="Z78" s="23"/>
      <c r="AA78" s="23"/>
      <c r="AB78" s="23"/>
      <c r="AC78" s="20" t="s">
        <v>441</v>
      </c>
      <c r="AD78" s="20" t="s">
        <v>441</v>
      </c>
      <c r="AE78" s="23"/>
      <c r="AF78" s="20" t="s">
        <v>441</v>
      </c>
      <c r="AG78" s="20" t="s">
        <v>441</v>
      </c>
      <c r="AH78" s="23"/>
      <c r="AI78" s="20" t="s">
        <v>441</v>
      </c>
      <c r="AJ78" s="23"/>
      <c r="AK78" s="17" t="s">
        <v>124</v>
      </c>
      <c r="AL78" s="59" t="s">
        <v>36</v>
      </c>
    </row>
    <row r="79" spans="1:38" ht="210" customHeight="1">
      <c r="A79" s="12">
        <v>75</v>
      </c>
      <c r="B79" s="9" t="s">
        <v>340</v>
      </c>
      <c r="C79" s="14" t="s">
        <v>341</v>
      </c>
      <c r="D79" s="3" t="s">
        <v>195</v>
      </c>
      <c r="E79" s="14" t="s">
        <v>342</v>
      </c>
      <c r="F79" s="13" t="s">
        <v>156</v>
      </c>
      <c r="G79" s="3"/>
      <c r="H79" s="9" t="s">
        <v>343</v>
      </c>
      <c r="I79" s="35">
        <v>108</v>
      </c>
      <c r="J79" s="35">
        <v>108</v>
      </c>
      <c r="K79" s="35"/>
      <c r="L79" s="39"/>
      <c r="M79" s="39"/>
      <c r="N79" s="35">
        <v>108</v>
      </c>
      <c r="O79" s="35">
        <v>108</v>
      </c>
      <c r="P79" s="35">
        <v>108</v>
      </c>
      <c r="Q79" s="35">
        <v>108</v>
      </c>
      <c r="R79" s="35">
        <v>108</v>
      </c>
      <c r="S79" s="39"/>
      <c r="T79" s="39"/>
      <c r="U79" s="35">
        <v>108</v>
      </c>
      <c r="V79" s="35">
        <v>108</v>
      </c>
      <c r="W79" s="35">
        <v>108</v>
      </c>
      <c r="X79" s="35">
        <v>108</v>
      </c>
      <c r="Y79" s="35">
        <v>108</v>
      </c>
      <c r="Z79" s="35">
        <v>108</v>
      </c>
      <c r="AA79" s="35">
        <v>108</v>
      </c>
      <c r="AB79" s="35">
        <v>108</v>
      </c>
      <c r="AC79" s="35">
        <v>108</v>
      </c>
      <c r="AD79" s="35">
        <v>108</v>
      </c>
      <c r="AE79" s="39"/>
      <c r="AF79" s="35">
        <v>108</v>
      </c>
      <c r="AG79" s="35">
        <v>108</v>
      </c>
      <c r="AH79" s="35">
        <v>108</v>
      </c>
      <c r="AI79" s="35">
        <v>108</v>
      </c>
      <c r="AJ79" s="39"/>
      <c r="AK79" s="17" t="s">
        <v>50</v>
      </c>
      <c r="AL79" s="59" t="s">
        <v>50</v>
      </c>
    </row>
    <row r="80" spans="1:38" ht="156.75" customHeight="1">
      <c r="A80" s="12">
        <v>76</v>
      </c>
      <c r="B80" s="9" t="s">
        <v>340</v>
      </c>
      <c r="C80" s="14" t="s">
        <v>341</v>
      </c>
      <c r="D80" s="3" t="s">
        <v>206</v>
      </c>
      <c r="E80" s="14" t="s">
        <v>344</v>
      </c>
      <c r="F80" s="13" t="s">
        <v>156</v>
      </c>
      <c r="G80" s="3"/>
      <c r="H80" s="9" t="s">
        <v>345</v>
      </c>
      <c r="I80" s="35">
        <v>109</v>
      </c>
      <c r="J80" s="35">
        <v>109</v>
      </c>
      <c r="K80" s="35"/>
      <c r="L80" s="39"/>
      <c r="M80" s="39"/>
      <c r="N80" s="35">
        <v>109</v>
      </c>
      <c r="O80" s="35">
        <v>109</v>
      </c>
      <c r="P80" s="35">
        <v>109</v>
      </c>
      <c r="Q80" s="35">
        <v>109</v>
      </c>
      <c r="R80" s="35">
        <v>109</v>
      </c>
      <c r="S80" s="39"/>
      <c r="T80" s="39"/>
      <c r="U80" s="35">
        <v>109</v>
      </c>
      <c r="V80" s="35">
        <v>109</v>
      </c>
      <c r="W80" s="35">
        <v>109</v>
      </c>
      <c r="X80" s="35">
        <v>109</v>
      </c>
      <c r="Y80" s="35">
        <v>109</v>
      </c>
      <c r="Z80" s="35">
        <v>109</v>
      </c>
      <c r="AA80" s="35">
        <v>109</v>
      </c>
      <c r="AB80" s="35">
        <v>109</v>
      </c>
      <c r="AC80" s="35">
        <v>109</v>
      </c>
      <c r="AD80" s="35">
        <v>109</v>
      </c>
      <c r="AE80" s="39"/>
      <c r="AF80" s="35">
        <v>109</v>
      </c>
      <c r="AG80" s="35">
        <v>109</v>
      </c>
      <c r="AH80" s="35">
        <v>109</v>
      </c>
      <c r="AI80" s="35">
        <v>109</v>
      </c>
      <c r="AJ80" s="39"/>
      <c r="AK80" s="17" t="s">
        <v>50</v>
      </c>
      <c r="AL80" s="59" t="s">
        <v>50</v>
      </c>
    </row>
    <row r="81" spans="1:38" ht="274.5" customHeight="1">
      <c r="A81" s="12">
        <v>77</v>
      </c>
      <c r="B81" s="9" t="s">
        <v>157</v>
      </c>
      <c r="C81" s="14" t="s">
        <v>158</v>
      </c>
      <c r="D81" s="3" t="s">
        <v>209</v>
      </c>
      <c r="E81" s="14" t="s">
        <v>346</v>
      </c>
      <c r="F81" s="26" t="s">
        <v>159</v>
      </c>
      <c r="G81" s="3"/>
      <c r="H81" s="9" t="s">
        <v>160</v>
      </c>
      <c r="I81" s="35"/>
      <c r="J81" s="39">
        <v>110</v>
      </c>
      <c r="K81" s="39">
        <v>110</v>
      </c>
      <c r="L81" s="39">
        <v>110</v>
      </c>
      <c r="M81" s="39"/>
      <c r="N81" s="39">
        <v>110</v>
      </c>
      <c r="O81" s="39">
        <v>110</v>
      </c>
      <c r="P81" s="39">
        <v>110</v>
      </c>
      <c r="Q81" s="39">
        <v>110</v>
      </c>
      <c r="R81" s="39">
        <v>110</v>
      </c>
      <c r="S81" s="39"/>
      <c r="T81" s="39"/>
      <c r="U81" s="39">
        <v>110</v>
      </c>
      <c r="V81" s="39">
        <v>110</v>
      </c>
      <c r="W81" s="39">
        <v>110</v>
      </c>
      <c r="X81" s="39">
        <v>110</v>
      </c>
      <c r="Y81" s="39">
        <v>110</v>
      </c>
      <c r="Z81" s="39">
        <v>110</v>
      </c>
      <c r="AA81" s="39">
        <v>110</v>
      </c>
      <c r="AB81" s="39">
        <v>110</v>
      </c>
      <c r="AC81" s="39">
        <v>110</v>
      </c>
      <c r="AD81" s="39">
        <v>110</v>
      </c>
      <c r="AE81" s="39"/>
      <c r="AF81" s="39">
        <v>110</v>
      </c>
      <c r="AG81" s="39">
        <v>110</v>
      </c>
      <c r="AH81" s="39">
        <v>110</v>
      </c>
      <c r="AI81" s="39">
        <v>110</v>
      </c>
      <c r="AJ81" s="39"/>
      <c r="AK81" s="17" t="s">
        <v>54</v>
      </c>
      <c r="AL81" s="59" t="s">
        <v>36</v>
      </c>
    </row>
    <row r="82" spans="1:38" ht="154.5" customHeight="1">
      <c r="A82" s="12">
        <v>78</v>
      </c>
      <c r="B82" s="9" t="s">
        <v>157</v>
      </c>
      <c r="C82" s="14" t="s">
        <v>158</v>
      </c>
      <c r="D82" s="3" t="s">
        <v>212</v>
      </c>
      <c r="E82" s="14" t="s">
        <v>347</v>
      </c>
      <c r="F82" s="26" t="s">
        <v>161</v>
      </c>
      <c r="G82" s="3"/>
      <c r="H82" s="9" t="s">
        <v>348</v>
      </c>
      <c r="I82" s="35" t="s">
        <v>442</v>
      </c>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17" t="s">
        <v>65</v>
      </c>
      <c r="AL82" s="59" t="s">
        <v>36</v>
      </c>
    </row>
    <row r="83" spans="1:38" ht="140.25" customHeight="1">
      <c r="A83" s="12">
        <v>79</v>
      </c>
      <c r="B83" s="9" t="s">
        <v>157</v>
      </c>
      <c r="C83" s="14" t="s">
        <v>158</v>
      </c>
      <c r="D83" s="3" t="s">
        <v>231</v>
      </c>
      <c r="E83" s="14" t="s">
        <v>349</v>
      </c>
      <c r="F83" s="26" t="s">
        <v>162</v>
      </c>
      <c r="G83" s="3"/>
      <c r="H83" s="9" t="s">
        <v>350</v>
      </c>
      <c r="I83" s="35"/>
      <c r="J83" s="39"/>
      <c r="K83" s="39"/>
      <c r="L83" s="39"/>
      <c r="M83" s="39"/>
      <c r="N83" s="39"/>
      <c r="O83" s="39"/>
      <c r="P83" s="39"/>
      <c r="Q83" s="39"/>
      <c r="R83" s="39">
        <v>113</v>
      </c>
      <c r="S83" s="39"/>
      <c r="T83" s="39"/>
      <c r="U83" s="39"/>
      <c r="V83" s="39"/>
      <c r="W83" s="39"/>
      <c r="X83" s="39"/>
      <c r="Y83" s="39"/>
      <c r="Z83" s="39"/>
      <c r="AA83" s="39"/>
      <c r="AB83" s="39">
        <v>113</v>
      </c>
      <c r="AC83" s="39"/>
      <c r="AD83" s="39"/>
      <c r="AE83" s="39"/>
      <c r="AF83" s="39"/>
      <c r="AG83" s="39"/>
      <c r="AH83" s="39"/>
      <c r="AI83" s="39"/>
      <c r="AJ83" s="39"/>
      <c r="AK83" s="17" t="s">
        <v>65</v>
      </c>
      <c r="AL83" s="59" t="s">
        <v>36</v>
      </c>
    </row>
    <row r="84" spans="1:38" ht="213" customHeight="1">
      <c r="A84" s="12">
        <v>80</v>
      </c>
      <c r="B84" s="9" t="s">
        <v>157</v>
      </c>
      <c r="C84" s="14" t="s">
        <v>158</v>
      </c>
      <c r="D84" s="3" t="s">
        <v>235</v>
      </c>
      <c r="E84" s="14" t="s">
        <v>351</v>
      </c>
      <c r="F84" s="26" t="s">
        <v>163</v>
      </c>
      <c r="G84" s="3"/>
      <c r="H84" s="9" t="s">
        <v>352</v>
      </c>
      <c r="I84" s="35">
        <v>114</v>
      </c>
      <c r="J84" s="35">
        <v>114</v>
      </c>
      <c r="K84" s="35">
        <v>114</v>
      </c>
      <c r="L84" s="35">
        <v>114</v>
      </c>
      <c r="M84" s="35">
        <v>114</v>
      </c>
      <c r="N84" s="35">
        <v>114</v>
      </c>
      <c r="O84" s="35">
        <v>114</v>
      </c>
      <c r="P84" s="35">
        <v>114</v>
      </c>
      <c r="Q84" s="35">
        <v>114</v>
      </c>
      <c r="R84" s="35">
        <v>114</v>
      </c>
      <c r="S84" s="35">
        <v>114</v>
      </c>
      <c r="T84" s="35">
        <v>114</v>
      </c>
      <c r="U84" s="35">
        <v>114</v>
      </c>
      <c r="V84" s="35">
        <v>114</v>
      </c>
      <c r="W84" s="35">
        <v>114</v>
      </c>
      <c r="X84" s="35">
        <v>114</v>
      </c>
      <c r="Y84" s="35">
        <v>114</v>
      </c>
      <c r="Z84" s="35">
        <v>114</v>
      </c>
      <c r="AA84" s="35">
        <v>114</v>
      </c>
      <c r="AB84" s="35">
        <v>114</v>
      </c>
      <c r="AC84" s="35">
        <v>114</v>
      </c>
      <c r="AD84" s="35">
        <v>114</v>
      </c>
      <c r="AE84" s="35">
        <v>114</v>
      </c>
      <c r="AF84" s="35">
        <v>114</v>
      </c>
      <c r="AG84" s="35">
        <v>114</v>
      </c>
      <c r="AH84" s="35">
        <v>114</v>
      </c>
      <c r="AI84" s="35">
        <v>114</v>
      </c>
      <c r="AJ84" s="35">
        <v>114</v>
      </c>
      <c r="AK84" s="17" t="s">
        <v>164</v>
      </c>
      <c r="AL84" s="59" t="s">
        <v>164</v>
      </c>
    </row>
    <row r="85" spans="1:38" ht="135">
      <c r="A85" s="12">
        <v>81</v>
      </c>
      <c r="B85" s="9" t="s">
        <v>157</v>
      </c>
      <c r="C85" s="14" t="s">
        <v>158</v>
      </c>
      <c r="D85" s="3" t="s">
        <v>238</v>
      </c>
      <c r="E85" s="14" t="s">
        <v>353</v>
      </c>
      <c r="F85" s="26" t="s">
        <v>165</v>
      </c>
      <c r="G85" s="3" t="s">
        <v>197</v>
      </c>
      <c r="H85" s="9" t="s">
        <v>354</v>
      </c>
      <c r="I85" s="35">
        <v>115</v>
      </c>
      <c r="J85" s="35">
        <v>115</v>
      </c>
      <c r="K85" s="35">
        <v>115</v>
      </c>
      <c r="L85" s="35">
        <v>115</v>
      </c>
      <c r="M85" s="35">
        <v>115</v>
      </c>
      <c r="N85" s="35">
        <v>115</v>
      </c>
      <c r="O85" s="35">
        <v>115</v>
      </c>
      <c r="P85" s="35">
        <v>115</v>
      </c>
      <c r="Q85" s="35">
        <v>115</v>
      </c>
      <c r="R85" s="35">
        <v>115</v>
      </c>
      <c r="S85" s="35">
        <v>115</v>
      </c>
      <c r="T85" s="35">
        <v>115</v>
      </c>
      <c r="U85" s="35">
        <v>115</v>
      </c>
      <c r="V85" s="35">
        <v>115</v>
      </c>
      <c r="W85" s="35">
        <v>115</v>
      </c>
      <c r="X85" s="35">
        <v>115</v>
      </c>
      <c r="Y85" s="35">
        <v>115</v>
      </c>
      <c r="Z85" s="35">
        <v>115</v>
      </c>
      <c r="AA85" s="35">
        <v>115</v>
      </c>
      <c r="AB85" s="35">
        <v>115</v>
      </c>
      <c r="AC85" s="35">
        <v>115</v>
      </c>
      <c r="AD85" s="35">
        <v>115</v>
      </c>
      <c r="AE85" s="35">
        <v>115</v>
      </c>
      <c r="AF85" s="35">
        <v>115</v>
      </c>
      <c r="AG85" s="35">
        <v>115</v>
      </c>
      <c r="AH85" s="35">
        <v>115</v>
      </c>
      <c r="AI85" s="35">
        <v>115</v>
      </c>
      <c r="AJ85" s="35">
        <v>115</v>
      </c>
      <c r="AK85" s="17" t="s">
        <v>166</v>
      </c>
      <c r="AL85" s="59" t="s">
        <v>166</v>
      </c>
    </row>
    <row r="86" spans="1:38" ht="366" customHeight="1">
      <c r="A86" s="12">
        <v>82</v>
      </c>
      <c r="B86" s="9" t="s">
        <v>157</v>
      </c>
      <c r="C86" s="14" t="s">
        <v>355</v>
      </c>
      <c r="D86" s="3" t="s">
        <v>195</v>
      </c>
      <c r="E86" s="14" t="s">
        <v>356</v>
      </c>
      <c r="F86" s="13" t="s">
        <v>167</v>
      </c>
      <c r="G86" s="3"/>
      <c r="H86" s="9" t="s">
        <v>168</v>
      </c>
      <c r="I86" s="35"/>
      <c r="J86" s="39"/>
      <c r="K86" s="39"/>
      <c r="L86" s="39"/>
      <c r="M86" s="39"/>
      <c r="N86" s="39"/>
      <c r="O86" s="39"/>
      <c r="P86" s="39">
        <v>117</v>
      </c>
      <c r="Q86" s="39"/>
      <c r="R86" s="39"/>
      <c r="S86" s="39"/>
      <c r="T86" s="39"/>
      <c r="U86" s="39"/>
      <c r="V86" s="39"/>
      <c r="W86" s="39"/>
      <c r="X86" s="39"/>
      <c r="Y86" s="39"/>
      <c r="Z86" s="39"/>
      <c r="AA86" s="39"/>
      <c r="AB86" s="39"/>
      <c r="AC86" s="39">
        <v>117</v>
      </c>
      <c r="AD86" s="39"/>
      <c r="AE86" s="39"/>
      <c r="AF86" s="39">
        <v>117</v>
      </c>
      <c r="AG86" s="39"/>
      <c r="AH86" s="39"/>
      <c r="AI86" s="39"/>
      <c r="AJ86" s="39"/>
      <c r="AK86" s="17" t="s">
        <v>65</v>
      </c>
      <c r="AL86" s="59" t="s">
        <v>36</v>
      </c>
    </row>
    <row r="87" spans="1:38" ht="305.25" customHeight="1">
      <c r="A87" s="12">
        <v>83</v>
      </c>
      <c r="B87" s="9" t="s">
        <v>157</v>
      </c>
      <c r="C87" s="14" t="s">
        <v>355</v>
      </c>
      <c r="D87" s="3" t="s">
        <v>206</v>
      </c>
      <c r="E87" s="14" t="s">
        <v>357</v>
      </c>
      <c r="F87" s="26" t="s">
        <v>169</v>
      </c>
      <c r="G87" s="3"/>
      <c r="H87" s="9" t="s">
        <v>170</v>
      </c>
      <c r="I87" s="35"/>
      <c r="J87" s="39"/>
      <c r="K87" s="39"/>
      <c r="L87" s="39"/>
      <c r="M87" s="39"/>
      <c r="N87" s="39"/>
      <c r="O87" s="39"/>
      <c r="P87" s="39">
        <v>118</v>
      </c>
      <c r="Q87" s="39"/>
      <c r="R87" s="39"/>
      <c r="S87" s="39"/>
      <c r="T87" s="39"/>
      <c r="U87" s="39"/>
      <c r="V87" s="39"/>
      <c r="W87" s="39"/>
      <c r="X87" s="39"/>
      <c r="Y87" s="39"/>
      <c r="Z87" s="39"/>
      <c r="AA87" s="39"/>
      <c r="AB87" s="39"/>
      <c r="AC87" s="39">
        <v>118</v>
      </c>
      <c r="AD87" s="39"/>
      <c r="AE87" s="39"/>
      <c r="AF87" s="39">
        <v>118</v>
      </c>
      <c r="AG87" s="39"/>
      <c r="AH87" s="39"/>
      <c r="AI87" s="39"/>
      <c r="AJ87" s="39"/>
      <c r="AK87" s="17" t="s">
        <v>50</v>
      </c>
      <c r="AL87" s="59" t="s">
        <v>50</v>
      </c>
    </row>
    <row r="88" spans="1:38" ht="276" customHeight="1">
      <c r="A88" s="12">
        <v>84</v>
      </c>
      <c r="B88" s="9" t="s">
        <v>157</v>
      </c>
      <c r="C88" s="14" t="s">
        <v>355</v>
      </c>
      <c r="D88" s="3" t="s">
        <v>209</v>
      </c>
      <c r="E88" s="14" t="s">
        <v>358</v>
      </c>
      <c r="F88" s="26" t="s">
        <v>171</v>
      </c>
      <c r="G88" s="3"/>
      <c r="H88" s="9" t="s">
        <v>172</v>
      </c>
      <c r="I88" s="35"/>
      <c r="J88" s="24"/>
      <c r="K88" s="24"/>
      <c r="L88" s="24"/>
      <c r="M88" s="39"/>
      <c r="N88" s="24"/>
      <c r="O88" s="24"/>
      <c r="P88" s="24"/>
      <c r="Q88" s="24"/>
      <c r="R88" s="39">
        <v>119</v>
      </c>
      <c r="S88" s="39"/>
      <c r="T88" s="39"/>
      <c r="U88" s="24"/>
      <c r="V88" s="24"/>
      <c r="W88" s="84"/>
      <c r="X88" s="24"/>
      <c r="Y88" s="24"/>
      <c r="Z88" s="24"/>
      <c r="AA88" s="24"/>
      <c r="AB88" s="39">
        <v>119</v>
      </c>
      <c r="AC88" s="39">
        <v>119</v>
      </c>
      <c r="AD88" s="24"/>
      <c r="AE88" s="39"/>
      <c r="AF88" s="39">
        <v>119</v>
      </c>
      <c r="AG88" s="24"/>
      <c r="AH88" s="24"/>
      <c r="AI88" s="24"/>
      <c r="AJ88" s="39"/>
      <c r="AK88" s="17" t="s">
        <v>65</v>
      </c>
      <c r="AL88" s="59" t="s">
        <v>36</v>
      </c>
    </row>
    <row r="89" spans="1:38" ht="151.5" customHeight="1">
      <c r="A89" s="12">
        <v>85</v>
      </c>
      <c r="B89" s="9" t="s">
        <v>157</v>
      </c>
      <c r="C89" s="14" t="s">
        <v>355</v>
      </c>
      <c r="D89" s="3" t="s">
        <v>212</v>
      </c>
      <c r="E89" s="14" t="s">
        <v>359</v>
      </c>
      <c r="F89" s="26" t="s">
        <v>173</v>
      </c>
      <c r="G89" s="3" t="s">
        <v>197</v>
      </c>
      <c r="H89" s="9" t="s">
        <v>360</v>
      </c>
      <c r="I89" s="35">
        <v>120</v>
      </c>
      <c r="J89" s="35">
        <v>120</v>
      </c>
      <c r="K89" s="35">
        <v>120</v>
      </c>
      <c r="L89" s="35">
        <v>120</v>
      </c>
      <c r="M89" s="35">
        <v>120</v>
      </c>
      <c r="N89" s="35">
        <v>120</v>
      </c>
      <c r="O89" s="35">
        <v>120</v>
      </c>
      <c r="P89" s="35">
        <v>120</v>
      </c>
      <c r="Q89" s="35">
        <v>120</v>
      </c>
      <c r="R89" s="35">
        <v>120</v>
      </c>
      <c r="S89" s="35">
        <v>120</v>
      </c>
      <c r="T89" s="35">
        <v>120</v>
      </c>
      <c r="U89" s="35">
        <v>120</v>
      </c>
      <c r="V89" s="35">
        <v>120</v>
      </c>
      <c r="W89" s="35">
        <v>120</v>
      </c>
      <c r="X89" s="35">
        <v>120</v>
      </c>
      <c r="Y89" s="35">
        <v>120</v>
      </c>
      <c r="Z89" s="35">
        <v>120</v>
      </c>
      <c r="AA89" s="35">
        <v>120</v>
      </c>
      <c r="AB89" s="35">
        <v>120</v>
      </c>
      <c r="AC89" s="35">
        <v>120</v>
      </c>
      <c r="AD89" s="35">
        <v>120</v>
      </c>
      <c r="AE89" s="35">
        <v>120</v>
      </c>
      <c r="AF89" s="35">
        <v>120</v>
      </c>
      <c r="AG89" s="35">
        <v>120</v>
      </c>
      <c r="AH89" s="35">
        <v>120</v>
      </c>
      <c r="AI89" s="35">
        <v>120</v>
      </c>
      <c r="AJ89" s="35">
        <v>120</v>
      </c>
      <c r="AK89" s="17" t="s">
        <v>50</v>
      </c>
      <c r="AL89" s="59" t="s">
        <v>50</v>
      </c>
    </row>
    <row r="90" spans="1:38" ht="154.5" customHeight="1">
      <c r="A90" s="12">
        <v>86</v>
      </c>
      <c r="B90" s="9" t="s">
        <v>157</v>
      </c>
      <c r="C90" s="14" t="s">
        <v>355</v>
      </c>
      <c r="D90" s="3" t="s">
        <v>231</v>
      </c>
      <c r="E90" s="14" t="s">
        <v>174</v>
      </c>
      <c r="F90" s="14" t="s">
        <v>174</v>
      </c>
      <c r="G90" s="3"/>
      <c r="H90" s="9" t="s">
        <v>361</v>
      </c>
      <c r="I90" s="35"/>
      <c r="J90" s="39"/>
      <c r="K90" s="39"/>
      <c r="L90" s="39"/>
      <c r="M90" s="39">
        <v>121</v>
      </c>
      <c r="N90" s="39"/>
      <c r="O90" s="39"/>
      <c r="P90" s="39"/>
      <c r="Q90" s="39"/>
      <c r="R90" s="39"/>
      <c r="S90" s="39"/>
      <c r="T90" s="39"/>
      <c r="U90" s="39"/>
      <c r="V90" s="39"/>
      <c r="W90" s="39"/>
      <c r="X90" s="39"/>
      <c r="Y90" s="39"/>
      <c r="Z90" s="39"/>
      <c r="AA90" s="39"/>
      <c r="AB90" s="39"/>
      <c r="AC90" s="39"/>
      <c r="AD90" s="39"/>
      <c r="AE90" s="39"/>
      <c r="AF90" s="39"/>
      <c r="AG90" s="39"/>
      <c r="AH90" s="39"/>
      <c r="AI90" s="39"/>
      <c r="AJ90" s="39"/>
      <c r="AK90" s="17" t="s">
        <v>50</v>
      </c>
      <c r="AL90" s="59" t="s">
        <v>50</v>
      </c>
    </row>
    <row r="91" spans="1:38" ht="136.5" customHeight="1">
      <c r="A91" s="12">
        <v>87</v>
      </c>
      <c r="B91" s="9" t="s">
        <v>157</v>
      </c>
      <c r="C91" s="14" t="s">
        <v>355</v>
      </c>
      <c r="D91" s="3" t="s">
        <v>235</v>
      </c>
      <c r="E91" s="14" t="s">
        <v>362</v>
      </c>
      <c r="F91" s="26"/>
      <c r="G91" s="3"/>
      <c r="H91" s="9" t="s">
        <v>363</v>
      </c>
      <c r="I91" s="35"/>
      <c r="J91" s="39"/>
      <c r="K91" s="39"/>
      <c r="L91" s="39"/>
      <c r="M91" s="39"/>
      <c r="N91" s="39"/>
      <c r="O91" s="39"/>
      <c r="P91" s="39"/>
      <c r="Q91" s="39"/>
      <c r="R91" s="39"/>
      <c r="S91" s="39"/>
      <c r="T91" s="39"/>
      <c r="U91" s="39"/>
      <c r="V91" s="39"/>
      <c r="W91" s="39"/>
      <c r="X91" s="39">
        <v>122</v>
      </c>
      <c r="Y91" s="39"/>
      <c r="Z91" s="39"/>
      <c r="AA91" s="39"/>
      <c r="AB91" s="39"/>
      <c r="AC91" s="39"/>
      <c r="AD91" s="39"/>
      <c r="AE91" s="39"/>
      <c r="AF91" s="39"/>
      <c r="AG91" s="39"/>
      <c r="AH91" s="39"/>
      <c r="AI91" s="39"/>
      <c r="AJ91" s="39"/>
      <c r="AK91" s="17" t="s">
        <v>50</v>
      </c>
      <c r="AL91" s="59" t="s">
        <v>50</v>
      </c>
    </row>
    <row r="92" spans="1:38" ht="175.5">
      <c r="A92" s="12">
        <v>88</v>
      </c>
      <c r="B92" s="9" t="s">
        <v>157</v>
      </c>
      <c r="C92" s="14" t="s">
        <v>355</v>
      </c>
      <c r="D92" s="3" t="s">
        <v>238</v>
      </c>
      <c r="E92" s="14" t="s">
        <v>175</v>
      </c>
      <c r="F92" s="26"/>
      <c r="G92" s="3"/>
      <c r="H92" s="9" t="s">
        <v>364</v>
      </c>
      <c r="I92" s="35"/>
      <c r="J92" s="39"/>
      <c r="K92" s="39"/>
      <c r="L92" s="39"/>
      <c r="M92" s="39"/>
      <c r="N92" s="39"/>
      <c r="O92" s="39"/>
      <c r="P92" s="39"/>
      <c r="Q92" s="39"/>
      <c r="R92" s="39"/>
      <c r="S92" s="39"/>
      <c r="T92" s="39"/>
      <c r="U92" s="39">
        <v>123</v>
      </c>
      <c r="V92" s="39">
        <v>123</v>
      </c>
      <c r="W92" s="39"/>
      <c r="X92" s="39"/>
      <c r="Y92" s="39"/>
      <c r="Z92" s="39"/>
      <c r="AA92" s="39"/>
      <c r="AB92" s="39"/>
      <c r="AC92" s="39"/>
      <c r="AD92" s="39"/>
      <c r="AE92" s="39"/>
      <c r="AF92" s="39"/>
      <c r="AG92" s="39"/>
      <c r="AH92" s="39"/>
      <c r="AI92" s="39"/>
      <c r="AJ92" s="39"/>
      <c r="AK92" s="41"/>
      <c r="AL92" s="86"/>
    </row>
    <row r="93" spans="1:38" ht="176.25" customHeight="1">
      <c r="A93" s="12">
        <v>89</v>
      </c>
      <c r="B93" s="9" t="s">
        <v>157</v>
      </c>
      <c r="C93" s="14" t="s">
        <v>355</v>
      </c>
      <c r="D93" s="3" t="s">
        <v>241</v>
      </c>
      <c r="E93" s="14" t="s">
        <v>365</v>
      </c>
      <c r="F93" s="26"/>
      <c r="G93" s="3" t="s">
        <v>197</v>
      </c>
      <c r="H93" s="9" t="s">
        <v>366</v>
      </c>
      <c r="I93" s="35"/>
      <c r="J93" s="39"/>
      <c r="K93" s="39"/>
      <c r="L93" s="39"/>
      <c r="M93" s="39"/>
      <c r="N93" s="39"/>
      <c r="O93" s="39"/>
      <c r="P93" s="39"/>
      <c r="Q93" s="39"/>
      <c r="R93" s="39"/>
      <c r="S93" s="39"/>
      <c r="T93" s="39"/>
      <c r="U93" s="39"/>
      <c r="V93" s="39">
        <v>124</v>
      </c>
      <c r="W93" s="39"/>
      <c r="X93" s="39"/>
      <c r="Y93" s="39"/>
      <c r="Z93" s="39"/>
      <c r="AA93" s="39"/>
      <c r="AB93" s="39"/>
      <c r="AC93" s="39"/>
      <c r="AD93" s="39"/>
      <c r="AE93" s="39"/>
      <c r="AF93" s="39"/>
      <c r="AG93" s="39"/>
      <c r="AH93" s="39"/>
      <c r="AI93" s="39"/>
      <c r="AJ93" s="39"/>
    </row>
    <row r="94" spans="1:38" ht="165.75" customHeight="1">
      <c r="A94" s="12">
        <v>90</v>
      </c>
      <c r="B94" s="9" t="s">
        <v>157</v>
      </c>
      <c r="C94" s="14" t="s">
        <v>355</v>
      </c>
      <c r="D94" s="3" t="s">
        <v>257</v>
      </c>
      <c r="E94" s="14" t="s">
        <v>367</v>
      </c>
      <c r="F94" s="26"/>
      <c r="G94" s="3" t="s">
        <v>197</v>
      </c>
      <c r="H94" s="9" t="s">
        <v>368</v>
      </c>
      <c r="I94" s="35"/>
      <c r="J94" s="39"/>
      <c r="K94" s="39"/>
      <c r="L94" s="39"/>
      <c r="M94" s="39"/>
      <c r="N94" s="39"/>
      <c r="O94" s="39"/>
      <c r="P94" s="39"/>
      <c r="Q94" s="39"/>
      <c r="R94" s="39"/>
      <c r="S94" s="39"/>
      <c r="T94" s="39"/>
      <c r="U94" s="39"/>
      <c r="V94" s="39"/>
      <c r="W94" s="39"/>
      <c r="X94" s="39"/>
      <c r="Y94" s="39"/>
      <c r="Z94" s="39"/>
      <c r="AA94" s="39">
        <v>125</v>
      </c>
      <c r="AB94" s="39"/>
      <c r="AC94" s="39"/>
      <c r="AD94" s="39"/>
      <c r="AE94" s="39"/>
      <c r="AF94" s="39"/>
      <c r="AG94" s="39"/>
      <c r="AH94" s="39"/>
      <c r="AI94" s="39"/>
      <c r="AJ94" s="39"/>
    </row>
    <row r="95" spans="1:38" ht="138.75" customHeight="1">
      <c r="A95" s="12">
        <v>91</v>
      </c>
      <c r="B95" s="9" t="s">
        <v>157</v>
      </c>
      <c r="C95" s="14" t="s">
        <v>355</v>
      </c>
      <c r="D95" s="3" t="s">
        <v>260</v>
      </c>
      <c r="E95" s="14" t="s">
        <v>369</v>
      </c>
      <c r="F95" s="26"/>
      <c r="G95" s="3"/>
      <c r="H95" s="9" t="s">
        <v>370</v>
      </c>
      <c r="I95" s="35"/>
      <c r="J95" s="39"/>
      <c r="K95" s="39"/>
      <c r="L95" s="39"/>
      <c r="M95" s="39"/>
      <c r="N95" s="39"/>
      <c r="O95" s="39"/>
      <c r="P95" s="39"/>
      <c r="Q95" s="39"/>
      <c r="R95" s="39"/>
      <c r="S95" s="39"/>
      <c r="T95" s="39"/>
      <c r="U95" s="39"/>
      <c r="V95" s="39"/>
      <c r="W95" s="39"/>
      <c r="X95" s="39"/>
      <c r="Y95" s="39">
        <v>126</v>
      </c>
      <c r="Z95" s="39">
        <v>126</v>
      </c>
      <c r="AA95" s="39">
        <v>126</v>
      </c>
      <c r="AB95" s="39"/>
      <c r="AC95" s="39"/>
      <c r="AD95" s="39">
        <v>126</v>
      </c>
      <c r="AE95" s="39"/>
      <c r="AF95" s="39"/>
      <c r="AG95" s="39"/>
      <c r="AH95" s="39"/>
      <c r="AI95" s="39"/>
      <c r="AJ95" s="39"/>
    </row>
    <row r="96" spans="1:38" ht="246.75" customHeight="1">
      <c r="A96" s="12">
        <v>92</v>
      </c>
      <c r="B96" s="9" t="s">
        <v>157</v>
      </c>
      <c r="C96" s="14" t="s">
        <v>355</v>
      </c>
      <c r="D96" s="3" t="s">
        <v>262</v>
      </c>
      <c r="E96" s="14" t="s">
        <v>371</v>
      </c>
      <c r="F96" s="26" t="s">
        <v>176</v>
      </c>
      <c r="G96" s="3" t="s">
        <v>197</v>
      </c>
      <c r="H96" s="9" t="s">
        <v>372</v>
      </c>
      <c r="I96" s="28"/>
      <c r="J96" s="23"/>
      <c r="K96" s="23"/>
      <c r="L96" s="23"/>
      <c r="M96" s="23"/>
      <c r="N96" s="23"/>
      <c r="O96" s="23"/>
      <c r="P96" s="23"/>
      <c r="Q96" s="23"/>
      <c r="R96" s="23"/>
      <c r="S96" s="23"/>
      <c r="T96" s="23"/>
      <c r="U96" s="23"/>
      <c r="V96" s="23"/>
      <c r="W96" s="23"/>
      <c r="X96" s="23"/>
      <c r="Y96" s="23"/>
      <c r="Z96" s="20" t="s">
        <v>443</v>
      </c>
      <c r="AA96" s="23"/>
      <c r="AB96" s="23"/>
      <c r="AC96" s="20" t="s">
        <v>443</v>
      </c>
      <c r="AD96" s="23"/>
      <c r="AE96" s="23"/>
      <c r="AF96" s="20" t="s">
        <v>443</v>
      </c>
      <c r="AG96" s="20" t="s">
        <v>443</v>
      </c>
      <c r="AH96" s="20" t="s">
        <v>443</v>
      </c>
      <c r="AI96" s="20" t="s">
        <v>443</v>
      </c>
      <c r="AJ96" s="23"/>
    </row>
    <row r="97" spans="1:36" ht="198" customHeight="1">
      <c r="A97" s="12">
        <v>93</v>
      </c>
      <c r="B97" s="9" t="s">
        <v>157</v>
      </c>
      <c r="C97" s="14" t="s">
        <v>355</v>
      </c>
      <c r="D97" s="3" t="s">
        <v>265</v>
      </c>
      <c r="E97" s="14" t="s">
        <v>373</v>
      </c>
      <c r="F97" s="26"/>
      <c r="G97" s="3" t="s">
        <v>197</v>
      </c>
      <c r="H97" s="9" t="s">
        <v>374</v>
      </c>
      <c r="I97" s="28"/>
      <c r="J97" s="23"/>
      <c r="K97" s="23"/>
      <c r="L97" s="23"/>
      <c r="M97" s="23"/>
      <c r="N97" s="23"/>
      <c r="O97" s="23"/>
      <c r="P97" s="39">
        <v>131</v>
      </c>
      <c r="Q97" s="23"/>
      <c r="R97" s="23"/>
      <c r="S97" s="23"/>
      <c r="T97" s="23"/>
      <c r="U97" s="23"/>
      <c r="V97" s="23"/>
      <c r="W97" s="23"/>
      <c r="X97" s="23"/>
      <c r="Y97" s="23"/>
      <c r="Z97" s="23"/>
      <c r="AA97" s="23"/>
      <c r="AB97" s="23"/>
      <c r="AC97" s="23"/>
      <c r="AD97" s="23"/>
      <c r="AE97" s="23"/>
      <c r="AF97" s="23"/>
      <c r="AG97" s="23"/>
      <c r="AH97" s="23"/>
      <c r="AI97" s="23"/>
      <c r="AJ97" s="23"/>
    </row>
    <row r="98" spans="1:36" ht="184.5" customHeight="1">
      <c r="A98" s="12">
        <v>94</v>
      </c>
      <c r="B98" s="9" t="s">
        <v>157</v>
      </c>
      <c r="C98" s="14" t="s">
        <v>355</v>
      </c>
      <c r="D98" s="3" t="s">
        <v>266</v>
      </c>
      <c r="E98" s="14" t="s">
        <v>375</v>
      </c>
      <c r="F98" s="26"/>
      <c r="G98" s="3" t="s">
        <v>197</v>
      </c>
      <c r="H98" s="9" t="s">
        <v>376</v>
      </c>
      <c r="I98" s="35"/>
      <c r="J98" s="39"/>
      <c r="K98" s="39"/>
      <c r="L98" s="39"/>
      <c r="M98" s="39"/>
      <c r="N98" s="39"/>
      <c r="O98" s="39"/>
      <c r="P98" s="39"/>
      <c r="Q98" s="39"/>
      <c r="R98" s="39"/>
      <c r="S98" s="39"/>
      <c r="T98" s="39"/>
      <c r="U98" s="39"/>
      <c r="V98" s="39"/>
      <c r="W98" s="39"/>
      <c r="X98" s="39"/>
      <c r="Y98" s="39">
        <v>132</v>
      </c>
      <c r="Z98" s="39"/>
      <c r="AA98" s="39"/>
      <c r="AB98" s="39"/>
      <c r="AC98" s="39"/>
      <c r="AD98" s="39"/>
      <c r="AE98" s="39"/>
      <c r="AF98" s="39"/>
      <c r="AG98" s="39"/>
      <c r="AH98" s="39"/>
      <c r="AI98" s="39"/>
      <c r="AJ98" s="39"/>
    </row>
    <row r="99" spans="1:36" ht="135.75" customHeight="1">
      <c r="A99" s="12">
        <v>95</v>
      </c>
      <c r="B99" s="9" t="s">
        <v>157</v>
      </c>
      <c r="C99" s="14" t="s">
        <v>355</v>
      </c>
      <c r="D99" s="3" t="s">
        <v>313</v>
      </c>
      <c r="E99" s="14" t="s">
        <v>377</v>
      </c>
      <c r="F99" s="26" t="s">
        <v>177</v>
      </c>
      <c r="G99" s="3" t="s">
        <v>197</v>
      </c>
      <c r="H99" s="9" t="s">
        <v>378</v>
      </c>
      <c r="I99" s="28"/>
      <c r="J99" s="23"/>
      <c r="K99" s="23"/>
      <c r="L99" s="23"/>
      <c r="M99" s="23"/>
      <c r="N99" s="23"/>
      <c r="O99" s="23"/>
      <c r="P99" s="23"/>
      <c r="Q99" s="23"/>
      <c r="R99" s="23"/>
      <c r="S99" s="23"/>
      <c r="T99" s="23"/>
      <c r="U99" s="23"/>
      <c r="V99" s="23"/>
      <c r="W99" s="23"/>
      <c r="X99" s="23"/>
      <c r="Y99" s="23"/>
      <c r="Z99" s="23"/>
      <c r="AA99" s="39">
        <v>133</v>
      </c>
      <c r="AB99" s="23"/>
      <c r="AC99" s="23"/>
      <c r="AD99" s="23"/>
      <c r="AE99" s="23"/>
      <c r="AF99" s="23"/>
      <c r="AG99" s="23"/>
      <c r="AH99" s="23"/>
      <c r="AI99" s="23"/>
      <c r="AJ99" s="23"/>
    </row>
    <row r="100" spans="1:36" ht="132.75" customHeight="1">
      <c r="A100" s="12">
        <v>96</v>
      </c>
      <c r="B100" s="9" t="s">
        <v>157</v>
      </c>
      <c r="C100" s="14" t="s">
        <v>355</v>
      </c>
      <c r="D100" s="3" t="s">
        <v>314</v>
      </c>
      <c r="E100" s="14" t="s">
        <v>379</v>
      </c>
      <c r="F100" s="26"/>
      <c r="G100" s="3"/>
      <c r="H100" s="9" t="s">
        <v>380</v>
      </c>
      <c r="I100" s="28"/>
      <c r="J100" s="23"/>
      <c r="K100" s="23"/>
      <c r="L100" s="23"/>
      <c r="M100" s="23"/>
      <c r="N100" s="23"/>
      <c r="O100" s="23"/>
      <c r="P100" s="23"/>
      <c r="Q100" s="23"/>
      <c r="R100" s="23"/>
      <c r="S100" s="23"/>
      <c r="T100" s="23"/>
      <c r="U100" s="23"/>
      <c r="V100" s="23"/>
      <c r="W100" s="23"/>
      <c r="X100" s="23"/>
      <c r="Y100" s="23"/>
      <c r="Z100" s="23"/>
      <c r="AA100" s="39">
        <v>134</v>
      </c>
      <c r="AB100" s="23"/>
      <c r="AC100" s="23"/>
      <c r="AD100" s="23"/>
      <c r="AE100" s="23"/>
      <c r="AF100" s="23"/>
      <c r="AG100" s="23"/>
      <c r="AH100" s="23"/>
      <c r="AI100" s="23"/>
      <c r="AJ100" s="23"/>
    </row>
    <row r="101" spans="1:36" ht="106.5" customHeight="1">
      <c r="A101" s="12">
        <v>97</v>
      </c>
      <c r="B101" s="9" t="s">
        <v>157</v>
      </c>
      <c r="C101" s="14" t="s">
        <v>381</v>
      </c>
      <c r="D101" s="3" t="s">
        <v>195</v>
      </c>
      <c r="E101" s="14" t="s">
        <v>382</v>
      </c>
      <c r="F101" s="26" t="s">
        <v>178</v>
      </c>
      <c r="G101" s="3" t="s">
        <v>197</v>
      </c>
      <c r="H101" s="9" t="s">
        <v>383</v>
      </c>
      <c r="I101" s="39">
        <v>136</v>
      </c>
      <c r="J101" s="39">
        <v>136</v>
      </c>
      <c r="K101" s="39">
        <v>136</v>
      </c>
      <c r="L101" s="39">
        <v>136</v>
      </c>
      <c r="M101" s="39">
        <v>136</v>
      </c>
      <c r="N101" s="39">
        <v>136</v>
      </c>
      <c r="O101" s="39">
        <v>136</v>
      </c>
      <c r="P101" s="39">
        <v>136</v>
      </c>
      <c r="Q101" s="39">
        <v>136</v>
      </c>
      <c r="R101" s="39">
        <v>136</v>
      </c>
      <c r="S101" s="39">
        <v>136</v>
      </c>
      <c r="T101" s="39">
        <v>136</v>
      </c>
      <c r="U101" s="39">
        <v>136</v>
      </c>
      <c r="V101" s="39">
        <v>136</v>
      </c>
      <c r="W101" s="39">
        <v>136</v>
      </c>
      <c r="X101" s="39">
        <v>136</v>
      </c>
      <c r="Y101" s="39">
        <v>136</v>
      </c>
      <c r="Z101" s="39">
        <v>136</v>
      </c>
      <c r="AA101" s="39">
        <v>136</v>
      </c>
      <c r="AB101" s="39">
        <v>136</v>
      </c>
      <c r="AC101" s="39">
        <v>136</v>
      </c>
      <c r="AD101" s="39">
        <v>136</v>
      </c>
      <c r="AE101" s="39">
        <v>136</v>
      </c>
      <c r="AF101" s="39">
        <v>136</v>
      </c>
      <c r="AG101" s="39">
        <v>136</v>
      </c>
      <c r="AH101" s="39">
        <v>136</v>
      </c>
      <c r="AI101" s="39">
        <v>136</v>
      </c>
      <c r="AJ101" s="39">
        <v>136</v>
      </c>
    </row>
    <row r="102" spans="1:36" ht="104.25" customHeight="1">
      <c r="A102" s="12">
        <v>98</v>
      </c>
      <c r="B102" s="9" t="s">
        <v>157</v>
      </c>
      <c r="C102" s="14" t="s">
        <v>381</v>
      </c>
      <c r="D102" s="3" t="s">
        <v>206</v>
      </c>
      <c r="E102" s="14" t="s">
        <v>384</v>
      </c>
      <c r="F102" s="26"/>
      <c r="G102" s="3"/>
      <c r="H102" s="9" t="s">
        <v>385</v>
      </c>
      <c r="I102" s="39">
        <v>137</v>
      </c>
      <c r="J102" s="39">
        <v>137</v>
      </c>
      <c r="K102" s="39">
        <v>137</v>
      </c>
      <c r="L102" s="39">
        <v>137</v>
      </c>
      <c r="M102" s="39">
        <v>137</v>
      </c>
      <c r="N102" s="39">
        <v>137</v>
      </c>
      <c r="O102" s="39">
        <v>137</v>
      </c>
      <c r="P102" s="39">
        <v>137</v>
      </c>
      <c r="Q102" s="39">
        <v>137</v>
      </c>
      <c r="R102" s="39">
        <v>137</v>
      </c>
      <c r="S102" s="39">
        <v>137</v>
      </c>
      <c r="T102" s="39">
        <v>137</v>
      </c>
      <c r="U102" s="39">
        <v>137</v>
      </c>
      <c r="V102" s="39">
        <v>137</v>
      </c>
      <c r="W102" s="39">
        <v>137</v>
      </c>
      <c r="X102" s="39">
        <v>137</v>
      </c>
      <c r="Y102" s="39">
        <v>137</v>
      </c>
      <c r="Z102" s="39">
        <v>137</v>
      </c>
      <c r="AA102" s="39">
        <v>137</v>
      </c>
      <c r="AB102" s="39">
        <v>137</v>
      </c>
      <c r="AC102" s="39">
        <v>137</v>
      </c>
      <c r="AD102" s="39">
        <v>137</v>
      </c>
      <c r="AE102" s="39">
        <v>137</v>
      </c>
      <c r="AF102" s="39">
        <v>137</v>
      </c>
      <c r="AG102" s="39">
        <v>137</v>
      </c>
      <c r="AH102" s="39">
        <v>137</v>
      </c>
      <c r="AI102" s="39">
        <v>137</v>
      </c>
      <c r="AJ102" s="39">
        <v>137</v>
      </c>
    </row>
    <row r="103" spans="1:36" ht="104.25" customHeight="1">
      <c r="A103" s="12">
        <v>99</v>
      </c>
      <c r="B103" s="9" t="s">
        <v>157</v>
      </c>
      <c r="C103" s="14" t="s">
        <v>381</v>
      </c>
      <c r="D103" s="3" t="s">
        <v>209</v>
      </c>
      <c r="E103" s="14" t="s">
        <v>386</v>
      </c>
      <c r="F103" s="26"/>
      <c r="G103" s="3" t="s">
        <v>197</v>
      </c>
      <c r="H103" s="9" t="s">
        <v>387</v>
      </c>
      <c r="I103" s="39">
        <v>138</v>
      </c>
      <c r="J103" s="39">
        <v>138</v>
      </c>
      <c r="K103" s="39">
        <v>138</v>
      </c>
      <c r="L103" s="39">
        <v>138</v>
      </c>
      <c r="M103" s="39">
        <v>138</v>
      </c>
      <c r="N103" s="39">
        <v>138</v>
      </c>
      <c r="O103" s="39">
        <v>138</v>
      </c>
      <c r="P103" s="39">
        <v>138</v>
      </c>
      <c r="Q103" s="39">
        <v>138</v>
      </c>
      <c r="R103" s="39">
        <v>138</v>
      </c>
      <c r="S103" s="39">
        <v>138</v>
      </c>
      <c r="T103" s="39">
        <v>138</v>
      </c>
      <c r="U103" s="39">
        <v>138</v>
      </c>
      <c r="V103" s="39">
        <v>138</v>
      </c>
      <c r="W103" s="39">
        <v>138</v>
      </c>
      <c r="X103" s="39">
        <v>138</v>
      </c>
      <c r="Y103" s="39">
        <v>138</v>
      </c>
      <c r="Z103" s="39">
        <v>138</v>
      </c>
      <c r="AA103" s="39">
        <v>138</v>
      </c>
      <c r="AB103" s="39">
        <v>138</v>
      </c>
      <c r="AC103" s="39">
        <v>138</v>
      </c>
      <c r="AD103" s="39">
        <v>138</v>
      </c>
      <c r="AE103" s="39">
        <v>138</v>
      </c>
      <c r="AF103" s="39">
        <v>138</v>
      </c>
      <c r="AG103" s="39">
        <v>138</v>
      </c>
      <c r="AH103" s="39">
        <v>138</v>
      </c>
      <c r="AI103" s="39">
        <v>138</v>
      </c>
      <c r="AJ103" s="39">
        <v>138</v>
      </c>
    </row>
    <row r="104" spans="1:36" ht="104.25" customHeight="1">
      <c r="A104" s="12">
        <v>100</v>
      </c>
      <c r="B104" s="9" t="s">
        <v>157</v>
      </c>
      <c r="C104" s="14" t="s">
        <v>381</v>
      </c>
      <c r="D104" s="3" t="s">
        <v>212</v>
      </c>
      <c r="E104" s="14" t="s">
        <v>388</v>
      </c>
      <c r="F104" s="26" t="s">
        <v>179</v>
      </c>
      <c r="G104" s="3" t="s">
        <v>197</v>
      </c>
      <c r="H104" s="9" t="s">
        <v>389</v>
      </c>
      <c r="I104" s="39">
        <v>139</v>
      </c>
      <c r="J104" s="39">
        <v>139</v>
      </c>
      <c r="K104" s="39">
        <v>139</v>
      </c>
      <c r="L104" s="39">
        <v>139</v>
      </c>
      <c r="M104" s="39">
        <v>139</v>
      </c>
      <c r="N104" s="39">
        <v>139</v>
      </c>
      <c r="O104" s="39">
        <v>139</v>
      </c>
      <c r="P104" s="39">
        <v>139</v>
      </c>
      <c r="Q104" s="39">
        <v>139</v>
      </c>
      <c r="R104" s="39">
        <v>139</v>
      </c>
      <c r="S104" s="39">
        <v>139</v>
      </c>
      <c r="T104" s="39">
        <v>139</v>
      </c>
      <c r="U104" s="39">
        <v>139</v>
      </c>
      <c r="V104" s="39">
        <v>139</v>
      </c>
      <c r="W104" s="39">
        <v>139</v>
      </c>
      <c r="X104" s="39">
        <v>139</v>
      </c>
      <c r="Y104" s="39">
        <v>139</v>
      </c>
      <c r="Z104" s="39">
        <v>139</v>
      </c>
      <c r="AA104" s="39">
        <v>139</v>
      </c>
      <c r="AB104" s="39">
        <v>139</v>
      </c>
      <c r="AC104" s="39">
        <v>139</v>
      </c>
      <c r="AD104" s="39">
        <v>139</v>
      </c>
      <c r="AE104" s="39">
        <v>139</v>
      </c>
      <c r="AF104" s="39">
        <v>139</v>
      </c>
      <c r="AG104" s="39">
        <v>139</v>
      </c>
      <c r="AH104" s="39">
        <v>139</v>
      </c>
      <c r="AI104" s="39">
        <v>139</v>
      </c>
      <c r="AJ104" s="39">
        <v>139</v>
      </c>
    </row>
    <row r="105" spans="1:36" ht="147.75" customHeight="1">
      <c r="A105" s="12">
        <v>101</v>
      </c>
      <c r="B105" s="9" t="s">
        <v>390</v>
      </c>
      <c r="C105" s="14" t="s">
        <v>391</v>
      </c>
      <c r="D105" s="3" t="s">
        <v>195</v>
      </c>
      <c r="E105" s="14" t="s">
        <v>392</v>
      </c>
      <c r="F105" s="14" t="s">
        <v>392</v>
      </c>
      <c r="G105" s="3"/>
      <c r="H105" s="9" t="s">
        <v>393</v>
      </c>
      <c r="I105" s="35"/>
      <c r="J105" s="39"/>
      <c r="K105" s="39"/>
      <c r="L105" s="39"/>
      <c r="M105" s="39"/>
      <c r="N105" s="39">
        <v>142</v>
      </c>
      <c r="O105" s="39">
        <v>142</v>
      </c>
      <c r="P105" s="39"/>
      <c r="Q105" s="39"/>
      <c r="R105" s="39"/>
      <c r="S105" s="39"/>
      <c r="T105" s="39"/>
      <c r="U105" s="39"/>
      <c r="V105" s="39"/>
      <c r="W105" s="40">
        <v>142</v>
      </c>
      <c r="X105" s="39">
        <v>142</v>
      </c>
      <c r="Y105" s="39">
        <v>142</v>
      </c>
      <c r="Z105" s="39">
        <v>142</v>
      </c>
      <c r="AA105" s="39"/>
      <c r="AB105" s="39"/>
      <c r="AC105" s="39"/>
      <c r="AD105" s="39">
        <v>142</v>
      </c>
      <c r="AE105" s="39"/>
      <c r="AF105" s="39"/>
      <c r="AG105" s="39"/>
      <c r="AH105" s="39"/>
      <c r="AI105" s="39"/>
      <c r="AJ105" s="39"/>
    </row>
    <row r="106" spans="1:36" ht="132" customHeight="1">
      <c r="A106" s="12">
        <v>102</v>
      </c>
      <c r="B106" s="9" t="s">
        <v>390</v>
      </c>
      <c r="C106" s="14" t="s">
        <v>391</v>
      </c>
      <c r="D106" s="3" t="s">
        <v>206</v>
      </c>
      <c r="E106" s="14" t="s">
        <v>394</v>
      </c>
      <c r="F106" s="14" t="s">
        <v>394</v>
      </c>
      <c r="G106" s="3"/>
      <c r="H106" s="9" t="s">
        <v>395</v>
      </c>
      <c r="I106" s="35"/>
      <c r="J106" s="39"/>
      <c r="K106" s="39"/>
      <c r="L106" s="39"/>
      <c r="M106" s="39"/>
      <c r="N106" s="39"/>
      <c r="O106" s="39"/>
      <c r="P106" s="39"/>
      <c r="Q106" s="39"/>
      <c r="R106" s="39"/>
      <c r="S106" s="39"/>
      <c r="T106" s="39"/>
      <c r="U106" s="39"/>
      <c r="V106" s="39">
        <v>143</v>
      </c>
      <c r="W106" s="39"/>
      <c r="X106" s="39"/>
      <c r="Y106" s="39"/>
      <c r="Z106" s="39"/>
      <c r="AA106" s="39"/>
      <c r="AB106" s="39"/>
      <c r="AC106" s="39"/>
      <c r="AD106" s="39"/>
      <c r="AE106" s="39"/>
      <c r="AF106" s="39"/>
      <c r="AG106" s="39"/>
      <c r="AH106" s="39"/>
      <c r="AI106" s="39"/>
      <c r="AJ106" s="39"/>
    </row>
    <row r="107" spans="1:36" ht="87" customHeight="1">
      <c r="A107" s="12">
        <v>103</v>
      </c>
      <c r="B107" s="9" t="s">
        <v>390</v>
      </c>
      <c r="C107" s="14" t="s">
        <v>391</v>
      </c>
      <c r="D107" s="3" t="s">
        <v>209</v>
      </c>
      <c r="E107" s="42" t="s">
        <v>180</v>
      </c>
      <c r="F107" s="26" t="s">
        <v>181</v>
      </c>
      <c r="G107" s="3"/>
      <c r="H107" s="9" t="s">
        <v>396</v>
      </c>
      <c r="I107" s="35"/>
      <c r="J107" s="39"/>
      <c r="K107" s="39">
        <v>144</v>
      </c>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row>
    <row r="108" spans="1:36" ht="116.25" customHeight="1">
      <c r="A108" s="12">
        <v>104</v>
      </c>
      <c r="B108" s="9" t="s">
        <v>390</v>
      </c>
      <c r="C108" s="14" t="s">
        <v>391</v>
      </c>
      <c r="D108" s="3" t="s">
        <v>212</v>
      </c>
      <c r="E108" s="14" t="s">
        <v>397</v>
      </c>
      <c r="F108" s="26" t="s">
        <v>182</v>
      </c>
      <c r="G108" s="3"/>
      <c r="H108" s="9" t="s">
        <v>398</v>
      </c>
      <c r="I108" s="28"/>
      <c r="J108" s="23"/>
      <c r="K108" s="23"/>
      <c r="L108" s="36" t="s">
        <v>205</v>
      </c>
      <c r="M108" s="23"/>
      <c r="N108" s="23"/>
      <c r="O108" s="36" t="s">
        <v>205</v>
      </c>
      <c r="P108" s="23"/>
      <c r="Q108" s="23"/>
      <c r="R108" s="23"/>
      <c r="S108" s="23"/>
      <c r="T108" s="23"/>
      <c r="U108" s="23"/>
      <c r="V108" s="23"/>
      <c r="W108" s="23"/>
      <c r="X108" s="23"/>
      <c r="Y108" s="23"/>
      <c r="Z108" s="23"/>
      <c r="AA108" s="23"/>
      <c r="AB108" s="23"/>
      <c r="AC108" s="23"/>
      <c r="AD108" s="23"/>
      <c r="AE108" s="23"/>
      <c r="AF108" s="23"/>
      <c r="AG108" s="23"/>
      <c r="AH108" s="23"/>
      <c r="AI108" s="23"/>
      <c r="AJ108" s="23"/>
    </row>
    <row r="109" spans="1:36" ht="168" customHeight="1">
      <c r="A109" s="12">
        <v>105</v>
      </c>
      <c r="B109" s="9" t="s">
        <v>390</v>
      </c>
      <c r="C109" s="14" t="s">
        <v>391</v>
      </c>
      <c r="D109" s="3" t="s">
        <v>231</v>
      </c>
      <c r="E109" s="14" t="s">
        <v>399</v>
      </c>
      <c r="F109" s="26"/>
      <c r="G109" s="3"/>
      <c r="H109" s="11" t="s">
        <v>400</v>
      </c>
      <c r="I109" s="35"/>
      <c r="J109" s="39"/>
      <c r="K109" s="39"/>
      <c r="L109" s="39">
        <v>146</v>
      </c>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row>
    <row r="110" spans="1:36" ht="158.25" customHeight="1">
      <c r="A110" s="12">
        <v>106</v>
      </c>
      <c r="B110" s="9" t="s">
        <v>390</v>
      </c>
      <c r="C110" s="14" t="s">
        <v>391</v>
      </c>
      <c r="D110" s="3" t="s">
        <v>235</v>
      </c>
      <c r="E110" s="14" t="s">
        <v>401</v>
      </c>
      <c r="F110" s="13" t="s">
        <v>183</v>
      </c>
      <c r="G110" s="3"/>
      <c r="H110" s="9" t="s">
        <v>402</v>
      </c>
      <c r="I110" s="35"/>
      <c r="J110" s="39"/>
      <c r="K110" s="39"/>
      <c r="L110" s="39"/>
      <c r="M110" s="35">
        <v>147</v>
      </c>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row>
    <row r="111" spans="1:36" ht="117" customHeight="1">
      <c r="A111" s="12">
        <v>107</v>
      </c>
      <c r="B111" s="9" t="s">
        <v>390</v>
      </c>
      <c r="C111" s="14" t="s">
        <v>391</v>
      </c>
      <c r="D111" s="3" t="s">
        <v>238</v>
      </c>
      <c r="E111" s="14" t="s">
        <v>403</v>
      </c>
      <c r="F111" s="26" t="s">
        <v>184</v>
      </c>
      <c r="G111" s="3"/>
      <c r="H111" s="9" t="s">
        <v>404</v>
      </c>
      <c r="I111" s="35"/>
      <c r="J111" s="39"/>
      <c r="K111" s="39"/>
      <c r="L111" s="39"/>
      <c r="M111" s="39">
        <v>148</v>
      </c>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row>
    <row r="112" spans="1:36" ht="117" customHeight="1">
      <c r="A112" s="12">
        <v>108</v>
      </c>
      <c r="B112" s="9" t="s">
        <v>390</v>
      </c>
      <c r="C112" s="14" t="s">
        <v>391</v>
      </c>
      <c r="D112" s="3" t="s">
        <v>241</v>
      </c>
      <c r="E112" s="14" t="s">
        <v>405</v>
      </c>
      <c r="F112" s="14" t="s">
        <v>405</v>
      </c>
      <c r="G112" s="3"/>
      <c r="H112" s="9" t="s">
        <v>406</v>
      </c>
      <c r="I112" s="35"/>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v>149</v>
      </c>
      <c r="AI112" s="39"/>
      <c r="AJ112" s="39"/>
    </row>
    <row r="113" spans="1:36" ht="146.1" customHeight="1">
      <c r="A113" s="12">
        <v>109</v>
      </c>
      <c r="B113" s="9" t="s">
        <v>390</v>
      </c>
      <c r="C113" s="14" t="s">
        <v>391</v>
      </c>
      <c r="D113" s="3" t="s">
        <v>257</v>
      </c>
      <c r="E113" s="14" t="s">
        <v>407</v>
      </c>
      <c r="F113" s="14" t="s">
        <v>407</v>
      </c>
      <c r="G113" s="3"/>
      <c r="H113" s="11" t="s">
        <v>408</v>
      </c>
      <c r="I113" s="38"/>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v>150</v>
      </c>
      <c r="AJ113" s="40"/>
    </row>
    <row r="114" spans="1:36" ht="135">
      <c r="A114" s="12">
        <v>110</v>
      </c>
      <c r="B114" s="9" t="s">
        <v>390</v>
      </c>
      <c r="C114" s="14" t="s">
        <v>391</v>
      </c>
      <c r="D114" s="3" t="s">
        <v>260</v>
      </c>
      <c r="E114" s="14" t="s">
        <v>409</v>
      </c>
      <c r="F114" s="14" t="s">
        <v>409</v>
      </c>
      <c r="G114" s="3"/>
      <c r="H114" s="11" t="s">
        <v>410</v>
      </c>
      <c r="I114" s="40">
        <v>151</v>
      </c>
      <c r="J114" s="40">
        <v>151</v>
      </c>
      <c r="K114" s="40"/>
      <c r="L114" s="40"/>
      <c r="M114" s="40"/>
      <c r="N114" s="40">
        <v>151</v>
      </c>
      <c r="O114" s="40">
        <v>151</v>
      </c>
      <c r="P114" s="40">
        <v>151</v>
      </c>
      <c r="Q114" s="40">
        <v>151</v>
      </c>
      <c r="R114" s="40">
        <v>151</v>
      </c>
      <c r="S114" s="40"/>
      <c r="T114" s="40"/>
      <c r="U114" s="40">
        <v>151</v>
      </c>
      <c r="V114" s="40">
        <v>151</v>
      </c>
      <c r="W114" s="40">
        <v>151</v>
      </c>
      <c r="X114" s="40">
        <v>151</v>
      </c>
      <c r="Y114" s="40">
        <v>151</v>
      </c>
      <c r="Z114" s="40">
        <v>151</v>
      </c>
      <c r="AA114" s="40">
        <v>151</v>
      </c>
      <c r="AB114" s="40">
        <v>151</v>
      </c>
      <c r="AC114" s="40">
        <v>151</v>
      </c>
      <c r="AD114" s="40">
        <v>151</v>
      </c>
      <c r="AE114" s="40"/>
      <c r="AF114" s="40">
        <v>151</v>
      </c>
      <c r="AG114" s="40">
        <v>151</v>
      </c>
      <c r="AH114" s="40">
        <v>151</v>
      </c>
      <c r="AI114" s="40">
        <v>151</v>
      </c>
      <c r="AJ114" s="40"/>
    </row>
    <row r="115" spans="1:36" ht="175.5" customHeight="1">
      <c r="A115" s="12">
        <v>111</v>
      </c>
      <c r="B115" s="9" t="s">
        <v>390</v>
      </c>
      <c r="C115" s="14" t="s">
        <v>391</v>
      </c>
      <c r="D115" s="3" t="s">
        <v>262</v>
      </c>
      <c r="E115" s="14" t="s">
        <v>411</v>
      </c>
      <c r="F115" s="14" t="s">
        <v>411</v>
      </c>
      <c r="G115" s="3" t="s">
        <v>197</v>
      </c>
      <c r="H115" s="9" t="s">
        <v>412</v>
      </c>
      <c r="I115" s="35"/>
      <c r="J115" s="39"/>
      <c r="K115" s="39"/>
      <c r="L115" s="39"/>
      <c r="M115" s="39"/>
      <c r="N115" s="39"/>
      <c r="O115" s="39"/>
      <c r="P115" s="39"/>
      <c r="Q115" s="39"/>
      <c r="R115" s="39"/>
      <c r="S115" s="39"/>
      <c r="T115" s="39"/>
      <c r="U115" s="39"/>
      <c r="V115" s="39"/>
      <c r="W115" s="39"/>
      <c r="X115" s="39"/>
      <c r="Y115" s="39"/>
      <c r="Z115" s="39"/>
      <c r="AA115" s="39"/>
      <c r="AB115" s="39"/>
      <c r="AC115" s="39"/>
      <c r="AD115" s="39"/>
      <c r="AE115" s="39">
        <v>152</v>
      </c>
      <c r="AF115" s="39"/>
      <c r="AG115" s="39"/>
      <c r="AH115" s="39"/>
      <c r="AI115" s="39"/>
      <c r="AJ115" s="39"/>
    </row>
    <row r="116" spans="1:36" ht="240.75" customHeight="1">
      <c r="A116" s="12">
        <v>112</v>
      </c>
      <c r="B116" s="9" t="s">
        <v>390</v>
      </c>
      <c r="C116" s="14" t="s">
        <v>391</v>
      </c>
      <c r="D116" s="3" t="s">
        <v>265</v>
      </c>
      <c r="E116" s="14" t="s">
        <v>413</v>
      </c>
      <c r="F116" s="14" t="s">
        <v>413</v>
      </c>
      <c r="G116" s="3" t="s">
        <v>197</v>
      </c>
      <c r="H116" s="9" t="s">
        <v>414</v>
      </c>
      <c r="I116" s="39">
        <v>153</v>
      </c>
      <c r="J116" s="39">
        <v>153</v>
      </c>
      <c r="K116" s="39">
        <v>153</v>
      </c>
      <c r="L116" s="39">
        <v>153</v>
      </c>
      <c r="M116" s="39">
        <v>153</v>
      </c>
      <c r="N116" s="39">
        <v>153</v>
      </c>
      <c r="O116" s="39">
        <v>153</v>
      </c>
      <c r="P116" s="39"/>
      <c r="Q116" s="39"/>
      <c r="R116" s="39"/>
      <c r="S116" s="39">
        <v>153</v>
      </c>
      <c r="T116" s="39"/>
      <c r="U116" s="39"/>
      <c r="V116" s="39">
        <v>153</v>
      </c>
      <c r="W116" s="39"/>
      <c r="X116" s="39">
        <v>153</v>
      </c>
      <c r="Y116" s="39"/>
      <c r="Z116" s="39"/>
      <c r="AA116" s="39"/>
      <c r="AB116" s="39"/>
      <c r="AC116" s="39"/>
      <c r="AD116" s="39"/>
      <c r="AE116" s="39">
        <v>153</v>
      </c>
      <c r="AF116" s="39"/>
      <c r="AG116" s="39"/>
      <c r="AH116" s="39"/>
      <c r="AI116" s="39"/>
      <c r="AJ116" s="39"/>
    </row>
    <row r="117" spans="1:36" ht="174.95" customHeight="1">
      <c r="A117" s="12">
        <v>113</v>
      </c>
      <c r="B117" s="9" t="s">
        <v>390</v>
      </c>
      <c r="C117" s="14" t="s">
        <v>415</v>
      </c>
      <c r="D117" s="3" t="s">
        <v>195</v>
      </c>
      <c r="E117" s="14" t="s">
        <v>416</v>
      </c>
      <c r="F117" s="26" t="s">
        <v>185</v>
      </c>
      <c r="G117" s="3"/>
      <c r="H117" s="9" t="s">
        <v>417</v>
      </c>
      <c r="I117" s="35"/>
      <c r="J117" s="39"/>
      <c r="K117" s="39"/>
      <c r="L117" s="39"/>
      <c r="M117" s="39"/>
      <c r="N117" s="39"/>
      <c r="O117" s="39"/>
      <c r="P117" s="39"/>
      <c r="Q117" s="39"/>
      <c r="R117" s="39"/>
      <c r="S117" s="39"/>
      <c r="T117" s="39"/>
      <c r="U117" s="39"/>
      <c r="V117" s="39"/>
      <c r="W117" s="39"/>
      <c r="X117" s="39">
        <v>155</v>
      </c>
      <c r="Y117" s="39"/>
      <c r="Z117" s="39"/>
      <c r="AA117" s="39"/>
      <c r="AB117" s="39"/>
      <c r="AC117" s="39"/>
      <c r="AD117" s="39"/>
      <c r="AE117" s="39"/>
      <c r="AF117" s="39"/>
      <c r="AG117" s="39"/>
      <c r="AH117" s="39"/>
      <c r="AI117" s="39"/>
      <c r="AJ117" s="39"/>
    </row>
    <row r="118" spans="1:36" ht="145.5" customHeight="1">
      <c r="A118" s="12">
        <v>114</v>
      </c>
      <c r="B118" s="9" t="s">
        <v>390</v>
      </c>
      <c r="C118" s="14" t="s">
        <v>186</v>
      </c>
      <c r="D118" s="3" t="s">
        <v>206</v>
      </c>
      <c r="E118" s="14" t="s">
        <v>418</v>
      </c>
      <c r="F118" s="26"/>
      <c r="G118" s="3"/>
      <c r="H118" s="9" t="s">
        <v>419</v>
      </c>
      <c r="I118" s="35"/>
      <c r="J118" s="39"/>
      <c r="K118" s="39"/>
      <c r="L118" s="39"/>
      <c r="M118" s="39"/>
      <c r="N118" s="39"/>
      <c r="O118" s="39"/>
      <c r="P118" s="39"/>
      <c r="Q118" s="39"/>
      <c r="R118" s="39"/>
      <c r="S118" s="39"/>
      <c r="T118" s="39"/>
      <c r="U118" s="39"/>
      <c r="V118" s="39"/>
      <c r="W118" s="39"/>
      <c r="X118" s="39"/>
      <c r="Y118" s="39"/>
      <c r="Z118" s="39"/>
      <c r="AA118" s="39"/>
      <c r="AB118" s="39"/>
      <c r="AC118" s="39"/>
      <c r="AD118" s="39"/>
      <c r="AE118" s="39">
        <v>156</v>
      </c>
      <c r="AF118" s="39"/>
      <c r="AG118" s="39"/>
      <c r="AH118" s="39"/>
      <c r="AI118" s="39"/>
      <c r="AJ118" s="39"/>
    </row>
    <row r="119" spans="1:36" ht="201" customHeight="1">
      <c r="A119" s="12">
        <v>115</v>
      </c>
      <c r="B119" s="9" t="s">
        <v>420</v>
      </c>
      <c r="C119" s="14" t="s">
        <v>421</v>
      </c>
      <c r="D119" s="3" t="s">
        <v>195</v>
      </c>
      <c r="E119" s="14" t="s">
        <v>422</v>
      </c>
      <c r="F119" s="26" t="s">
        <v>187</v>
      </c>
      <c r="G119" s="3" t="s">
        <v>197</v>
      </c>
      <c r="H119" s="9" t="s">
        <v>423</v>
      </c>
      <c r="I119" s="35"/>
      <c r="J119" s="39"/>
      <c r="K119" s="39"/>
      <c r="L119" s="39"/>
      <c r="M119" s="39"/>
      <c r="N119" s="39"/>
      <c r="O119" s="39"/>
      <c r="P119" s="39"/>
      <c r="Q119" s="39"/>
      <c r="R119" s="39"/>
      <c r="S119" s="39"/>
      <c r="T119" s="39"/>
      <c r="U119" s="39"/>
      <c r="V119" s="39"/>
      <c r="W119" s="39"/>
      <c r="X119" s="39"/>
      <c r="Y119" s="39"/>
      <c r="Z119" s="39"/>
      <c r="AA119" s="39"/>
      <c r="AB119" s="39"/>
      <c r="AC119" s="39">
        <v>158</v>
      </c>
      <c r="AD119" s="39"/>
      <c r="AE119" s="39"/>
      <c r="AF119" s="39">
        <v>158</v>
      </c>
      <c r="AG119" s="39">
        <v>158</v>
      </c>
      <c r="AH119" s="39">
        <v>158</v>
      </c>
      <c r="AI119" s="39">
        <v>158</v>
      </c>
      <c r="AJ119" s="39"/>
    </row>
    <row r="120" spans="1:36" ht="63" customHeight="1">
      <c r="A120" s="12">
        <v>116</v>
      </c>
      <c r="B120" s="9" t="s">
        <v>420</v>
      </c>
      <c r="C120" s="14" t="s">
        <v>421</v>
      </c>
      <c r="D120" s="3" t="s">
        <v>206</v>
      </c>
      <c r="E120" s="14" t="s">
        <v>424</v>
      </c>
      <c r="F120" s="14" t="s">
        <v>424</v>
      </c>
      <c r="G120" s="3" t="s">
        <v>197</v>
      </c>
      <c r="H120" s="9" t="s">
        <v>425</v>
      </c>
      <c r="I120" s="39">
        <v>159</v>
      </c>
      <c r="J120" s="39">
        <v>159</v>
      </c>
      <c r="K120" s="39">
        <v>159</v>
      </c>
      <c r="L120" s="39">
        <v>159</v>
      </c>
      <c r="M120" s="39">
        <v>159</v>
      </c>
      <c r="N120" s="39">
        <v>159</v>
      </c>
      <c r="O120" s="39">
        <v>159</v>
      </c>
      <c r="P120" s="39">
        <v>159</v>
      </c>
      <c r="Q120" s="39">
        <v>159</v>
      </c>
      <c r="R120" s="39">
        <v>159</v>
      </c>
      <c r="S120" s="39">
        <v>159</v>
      </c>
      <c r="T120" s="39">
        <v>159</v>
      </c>
      <c r="U120" s="39">
        <v>159</v>
      </c>
      <c r="V120" s="39">
        <v>159</v>
      </c>
      <c r="W120" s="39">
        <v>159</v>
      </c>
      <c r="X120" s="39">
        <v>159</v>
      </c>
      <c r="Y120" s="39">
        <v>159</v>
      </c>
      <c r="Z120" s="39">
        <v>159</v>
      </c>
      <c r="AA120" s="39">
        <v>159</v>
      </c>
      <c r="AB120" s="39">
        <v>159</v>
      </c>
      <c r="AC120" s="39">
        <v>159</v>
      </c>
      <c r="AD120" s="39">
        <v>159</v>
      </c>
      <c r="AE120" s="39">
        <v>159</v>
      </c>
      <c r="AF120" s="39">
        <v>159</v>
      </c>
      <c r="AG120" s="39">
        <v>159</v>
      </c>
      <c r="AH120" s="39">
        <v>159</v>
      </c>
      <c r="AI120" s="39">
        <v>159</v>
      </c>
      <c r="AJ120" s="39">
        <v>159</v>
      </c>
    </row>
    <row r="121" spans="1:36" ht="63" customHeight="1">
      <c r="A121" s="12">
        <v>117</v>
      </c>
      <c r="B121" s="9" t="s">
        <v>420</v>
      </c>
      <c r="C121" s="14" t="s">
        <v>421</v>
      </c>
      <c r="D121" s="3" t="s">
        <v>209</v>
      </c>
      <c r="E121" s="14" t="s">
        <v>426</v>
      </c>
      <c r="F121" s="14" t="s">
        <v>188</v>
      </c>
      <c r="G121" s="3"/>
      <c r="H121" s="9" t="s">
        <v>427</v>
      </c>
      <c r="I121" s="28"/>
      <c r="J121" s="23"/>
      <c r="K121" s="23"/>
      <c r="L121" s="23"/>
      <c r="M121" s="23"/>
      <c r="N121" s="23"/>
      <c r="O121" s="23"/>
      <c r="P121" s="39">
        <v>160</v>
      </c>
      <c r="Q121" s="39">
        <v>160</v>
      </c>
      <c r="R121" s="23"/>
      <c r="S121" s="23"/>
      <c r="T121" s="23"/>
      <c r="U121" s="23"/>
      <c r="V121" s="23"/>
      <c r="W121" s="23"/>
      <c r="X121" s="23"/>
      <c r="Y121" s="23"/>
      <c r="Z121" s="23"/>
      <c r="AA121" s="23"/>
      <c r="AB121" s="23"/>
      <c r="AC121" s="39">
        <v>160</v>
      </c>
      <c r="AD121" s="39"/>
      <c r="AE121" s="39"/>
      <c r="AF121" s="39">
        <v>160</v>
      </c>
      <c r="AG121" s="39">
        <v>160</v>
      </c>
      <c r="AH121" s="39">
        <v>160</v>
      </c>
      <c r="AI121" s="39">
        <v>160</v>
      </c>
      <c r="AJ121" s="23"/>
    </row>
    <row r="122" spans="1:36" ht="225" customHeight="1">
      <c r="A122" s="12">
        <v>118</v>
      </c>
      <c r="B122" s="9" t="s">
        <v>420</v>
      </c>
      <c r="C122" s="14" t="s">
        <v>421</v>
      </c>
      <c r="D122" s="3" t="s">
        <v>212</v>
      </c>
      <c r="E122" s="42" t="s">
        <v>189</v>
      </c>
      <c r="F122" s="26"/>
      <c r="G122" s="3"/>
      <c r="H122" s="9" t="s">
        <v>428</v>
      </c>
      <c r="I122" s="20" t="s">
        <v>444</v>
      </c>
      <c r="J122" s="20" t="s">
        <v>444</v>
      </c>
      <c r="K122" s="20" t="s">
        <v>444</v>
      </c>
      <c r="L122" s="20" t="s">
        <v>444</v>
      </c>
      <c r="M122" s="20" t="s">
        <v>444</v>
      </c>
      <c r="N122" s="20" t="s">
        <v>444</v>
      </c>
      <c r="O122" s="20" t="s">
        <v>444</v>
      </c>
      <c r="P122" s="20" t="s">
        <v>444</v>
      </c>
      <c r="Q122" s="20" t="s">
        <v>444</v>
      </c>
      <c r="R122" s="20" t="s">
        <v>444</v>
      </c>
      <c r="S122" s="20" t="s">
        <v>444</v>
      </c>
      <c r="T122" s="20" t="s">
        <v>444</v>
      </c>
      <c r="U122" s="20" t="s">
        <v>444</v>
      </c>
      <c r="V122" s="20" t="s">
        <v>444</v>
      </c>
      <c r="W122" s="20" t="s">
        <v>444</v>
      </c>
      <c r="X122" s="20" t="s">
        <v>444</v>
      </c>
      <c r="Y122" s="20" t="s">
        <v>444</v>
      </c>
      <c r="Z122" s="20" t="s">
        <v>444</v>
      </c>
      <c r="AA122" s="20" t="s">
        <v>444</v>
      </c>
      <c r="AB122" s="20" t="s">
        <v>444</v>
      </c>
      <c r="AC122" s="20" t="s">
        <v>444</v>
      </c>
      <c r="AD122" s="20" t="s">
        <v>444</v>
      </c>
      <c r="AE122" s="20" t="s">
        <v>444</v>
      </c>
      <c r="AF122" s="20" t="s">
        <v>444</v>
      </c>
      <c r="AG122" s="20" t="s">
        <v>444</v>
      </c>
      <c r="AH122" s="20" t="s">
        <v>444</v>
      </c>
      <c r="AI122" s="20" t="s">
        <v>444</v>
      </c>
      <c r="AJ122" s="20" t="s">
        <v>444</v>
      </c>
    </row>
    <row r="123" spans="1:36">
      <c r="I123" s="48"/>
      <c r="J123" s="49"/>
      <c r="K123" s="49"/>
      <c r="L123" s="49"/>
      <c r="M123" s="49"/>
      <c r="N123" s="49"/>
      <c r="O123" s="49"/>
      <c r="P123" s="49"/>
      <c r="Q123" s="49"/>
      <c r="R123" s="49"/>
      <c r="S123" s="49"/>
      <c r="T123" s="49"/>
      <c r="U123" s="49"/>
      <c r="V123" s="49"/>
      <c r="W123" s="50"/>
      <c r="X123" s="49"/>
      <c r="Y123" s="49"/>
      <c r="Z123" s="49"/>
      <c r="AA123" s="49"/>
      <c r="AB123" s="49"/>
      <c r="AC123" s="49"/>
      <c r="AD123" s="49"/>
      <c r="AE123" s="49"/>
      <c r="AF123" s="49"/>
      <c r="AG123" s="49"/>
      <c r="AH123" s="49"/>
      <c r="AI123" s="49"/>
      <c r="AJ123" s="49"/>
    </row>
    <row r="124" spans="1:36">
      <c r="I124" s="51"/>
      <c r="J124" s="52"/>
      <c r="K124" s="52"/>
      <c r="L124" s="52"/>
      <c r="M124" s="52"/>
      <c r="N124" s="52"/>
      <c r="O124" s="52"/>
      <c r="P124" s="52"/>
      <c r="Q124" s="52"/>
      <c r="R124" s="52"/>
      <c r="S124" s="52"/>
      <c r="T124" s="52"/>
      <c r="U124" s="52"/>
      <c r="V124" s="52"/>
      <c r="W124" s="53"/>
      <c r="X124" s="52"/>
      <c r="Y124" s="52"/>
      <c r="Z124" s="52"/>
      <c r="AA124" s="52"/>
      <c r="AB124" s="52"/>
      <c r="AC124" s="52"/>
      <c r="AD124" s="52"/>
      <c r="AE124" s="52"/>
      <c r="AF124" s="52"/>
      <c r="AG124" s="52"/>
      <c r="AH124" s="52"/>
      <c r="AI124" s="52"/>
      <c r="AJ124" s="52"/>
    </row>
    <row r="125" spans="1:36">
      <c r="I125" s="51"/>
      <c r="J125" s="52"/>
      <c r="K125" s="52"/>
      <c r="L125" s="52"/>
      <c r="M125" s="52"/>
      <c r="N125" s="52"/>
      <c r="O125" s="52"/>
      <c r="P125" s="52"/>
      <c r="Q125" s="52"/>
      <c r="R125" s="52"/>
      <c r="S125" s="52"/>
      <c r="T125" s="52"/>
      <c r="U125" s="52"/>
      <c r="V125" s="52"/>
      <c r="W125" s="53"/>
      <c r="X125" s="52"/>
      <c r="Y125" s="52"/>
      <c r="Z125" s="52"/>
      <c r="AA125" s="52"/>
      <c r="AB125" s="52"/>
      <c r="AC125" s="52"/>
      <c r="AD125" s="52"/>
      <c r="AE125" s="52"/>
      <c r="AF125" s="52"/>
      <c r="AG125" s="52"/>
      <c r="AH125" s="52"/>
      <c r="AI125" s="52"/>
      <c r="AJ125" s="52"/>
    </row>
    <row r="126" spans="1:36">
      <c r="I126" s="51"/>
      <c r="J126" s="52"/>
      <c r="K126" s="52"/>
      <c r="L126" s="52"/>
      <c r="M126" s="52"/>
      <c r="N126" s="52"/>
      <c r="O126" s="52"/>
      <c r="P126" s="52"/>
      <c r="Q126" s="52"/>
      <c r="R126" s="52"/>
      <c r="S126" s="52"/>
      <c r="T126" s="52"/>
      <c r="U126" s="52"/>
      <c r="V126" s="52"/>
      <c r="W126" s="53"/>
      <c r="X126" s="52"/>
      <c r="Y126" s="52"/>
      <c r="Z126" s="52"/>
      <c r="AA126" s="52"/>
      <c r="AB126" s="52"/>
      <c r="AC126" s="52"/>
      <c r="AD126" s="52"/>
      <c r="AE126" s="52"/>
      <c r="AF126" s="52"/>
      <c r="AG126" s="52"/>
      <c r="AH126" s="52"/>
      <c r="AI126" s="52"/>
      <c r="AJ126" s="52"/>
    </row>
    <row r="127" spans="1:36">
      <c r="I127" s="51"/>
      <c r="J127" s="52"/>
      <c r="K127" s="52"/>
      <c r="L127" s="52"/>
      <c r="M127" s="52"/>
      <c r="N127" s="52"/>
      <c r="O127" s="52"/>
      <c r="P127" s="52"/>
      <c r="Q127" s="52"/>
      <c r="R127" s="52"/>
      <c r="S127" s="52"/>
      <c r="T127" s="52"/>
      <c r="U127" s="52"/>
      <c r="V127" s="52"/>
      <c r="W127" s="53"/>
      <c r="X127" s="52"/>
      <c r="Y127" s="52"/>
      <c r="Z127" s="52"/>
      <c r="AA127" s="52"/>
      <c r="AB127" s="52"/>
      <c r="AC127" s="52"/>
      <c r="AD127" s="52"/>
      <c r="AE127" s="52"/>
      <c r="AF127" s="52"/>
      <c r="AG127" s="52"/>
      <c r="AH127" s="52"/>
      <c r="AI127" s="52"/>
      <c r="AJ127" s="52"/>
    </row>
    <row r="128" spans="1:36">
      <c r="I128" s="51"/>
      <c r="J128" s="52"/>
      <c r="K128" s="52"/>
      <c r="L128" s="52"/>
      <c r="M128" s="52"/>
      <c r="N128" s="52"/>
      <c r="O128" s="52"/>
      <c r="P128" s="52"/>
      <c r="Q128" s="52"/>
      <c r="R128" s="52"/>
      <c r="S128" s="52"/>
      <c r="T128" s="52"/>
      <c r="U128" s="52"/>
      <c r="V128" s="52"/>
      <c r="W128" s="53"/>
      <c r="X128" s="52"/>
      <c r="Y128" s="52"/>
      <c r="Z128" s="52"/>
      <c r="AA128" s="52"/>
      <c r="AB128" s="52"/>
      <c r="AC128" s="52"/>
      <c r="AD128" s="52"/>
      <c r="AE128" s="52"/>
      <c r="AF128" s="52"/>
      <c r="AG128" s="52"/>
      <c r="AH128" s="52"/>
      <c r="AI128" s="52"/>
      <c r="AJ128" s="52"/>
    </row>
    <row r="129" spans="2:36">
      <c r="I129" s="51"/>
      <c r="J129" s="52"/>
      <c r="K129" s="52"/>
      <c r="L129" s="52"/>
      <c r="M129" s="52"/>
      <c r="N129" s="52"/>
      <c r="O129" s="52"/>
      <c r="P129" s="52"/>
      <c r="Q129" s="52"/>
      <c r="R129" s="52"/>
      <c r="S129" s="52"/>
      <c r="T129" s="52"/>
      <c r="U129" s="52"/>
      <c r="V129" s="52"/>
      <c r="W129" s="53"/>
      <c r="X129" s="52"/>
      <c r="Y129" s="52"/>
      <c r="Z129" s="52"/>
      <c r="AA129" s="52"/>
      <c r="AB129" s="52"/>
      <c r="AC129" s="52"/>
      <c r="AD129" s="52"/>
      <c r="AE129" s="52"/>
      <c r="AF129" s="52"/>
      <c r="AG129" s="52"/>
      <c r="AH129" s="52"/>
      <c r="AI129" s="52"/>
      <c r="AJ129" s="52"/>
    </row>
    <row r="130" spans="2:36">
      <c r="I130" s="51"/>
      <c r="J130" s="52"/>
      <c r="K130" s="52"/>
      <c r="L130" s="52"/>
      <c r="M130" s="52"/>
      <c r="N130" s="52"/>
      <c r="O130" s="52"/>
      <c r="P130" s="52"/>
      <c r="Q130" s="52"/>
      <c r="R130" s="52"/>
      <c r="S130" s="52"/>
      <c r="T130" s="52"/>
      <c r="U130" s="52"/>
      <c r="V130" s="52"/>
      <c r="W130" s="53"/>
      <c r="X130" s="52"/>
      <c r="Y130" s="52"/>
      <c r="Z130" s="52"/>
      <c r="AA130" s="52"/>
      <c r="AB130" s="52"/>
      <c r="AC130" s="52"/>
      <c r="AD130" s="52"/>
      <c r="AE130" s="52"/>
      <c r="AF130" s="52"/>
      <c r="AG130" s="52"/>
      <c r="AH130" s="52"/>
      <c r="AI130" s="52"/>
      <c r="AJ130" s="52"/>
    </row>
    <row r="131" spans="2:36">
      <c r="I131" s="51"/>
      <c r="J131" s="52"/>
      <c r="K131" s="52"/>
      <c r="L131" s="52"/>
      <c r="M131" s="52"/>
      <c r="N131" s="52"/>
      <c r="O131" s="52"/>
      <c r="P131" s="52"/>
      <c r="Q131" s="52"/>
      <c r="R131" s="52"/>
      <c r="S131" s="52"/>
      <c r="T131" s="52"/>
      <c r="U131" s="52"/>
      <c r="V131" s="52"/>
      <c r="W131" s="53"/>
      <c r="X131" s="52"/>
      <c r="Y131" s="52"/>
      <c r="Z131" s="52"/>
      <c r="AA131" s="52"/>
      <c r="AB131" s="52"/>
      <c r="AC131" s="52"/>
      <c r="AD131" s="52"/>
      <c r="AE131" s="52"/>
      <c r="AF131" s="52"/>
      <c r="AG131" s="52"/>
      <c r="AH131" s="52"/>
      <c r="AI131" s="52"/>
      <c r="AJ131" s="52"/>
    </row>
    <row r="132" spans="2:36">
      <c r="B132"/>
      <c r="C132"/>
      <c r="D132"/>
      <c r="E132"/>
      <c r="F132"/>
      <c r="G132"/>
      <c r="H132"/>
      <c r="I132" s="51"/>
      <c r="J132" s="52"/>
      <c r="K132" s="52"/>
      <c r="L132" s="52"/>
      <c r="M132" s="52"/>
      <c r="N132" s="52"/>
      <c r="O132" s="52"/>
      <c r="P132" s="52"/>
      <c r="Q132" s="52"/>
      <c r="R132" s="52"/>
      <c r="S132" s="52"/>
      <c r="T132" s="52"/>
      <c r="U132" s="52"/>
      <c r="V132" s="52"/>
      <c r="W132" s="53"/>
      <c r="X132" s="52"/>
      <c r="Y132" s="52"/>
      <c r="Z132" s="52"/>
      <c r="AA132" s="52"/>
      <c r="AB132" s="52"/>
      <c r="AC132" s="52"/>
      <c r="AD132" s="52"/>
      <c r="AE132" s="52"/>
      <c r="AF132" s="52"/>
      <c r="AG132" s="52"/>
      <c r="AH132" s="52"/>
      <c r="AI132" s="52"/>
      <c r="AJ132" s="52"/>
    </row>
    <row r="133" spans="2:36">
      <c r="B133"/>
      <c r="C133"/>
      <c r="D133"/>
      <c r="E133"/>
      <c r="F133"/>
      <c r="G133"/>
      <c r="H133"/>
      <c r="I133" s="51"/>
      <c r="J133" s="52"/>
      <c r="K133" s="52"/>
      <c r="L133" s="52"/>
      <c r="M133" s="52"/>
      <c r="N133" s="52"/>
      <c r="O133" s="52"/>
      <c r="P133" s="52"/>
      <c r="Q133" s="52"/>
      <c r="R133" s="52"/>
      <c r="S133" s="52"/>
      <c r="T133" s="52"/>
      <c r="U133" s="52"/>
      <c r="V133" s="52"/>
      <c r="W133" s="53"/>
      <c r="X133" s="52"/>
      <c r="Y133" s="52"/>
      <c r="Z133" s="52"/>
      <c r="AA133" s="52"/>
      <c r="AB133" s="52"/>
      <c r="AC133" s="52"/>
      <c r="AD133" s="52"/>
      <c r="AE133" s="52"/>
      <c r="AF133" s="52"/>
      <c r="AG133" s="52"/>
      <c r="AH133" s="52"/>
      <c r="AI133" s="52"/>
      <c r="AJ133" s="52"/>
    </row>
    <row r="134" spans="2:36">
      <c r="B134"/>
      <c r="C134"/>
      <c r="D134"/>
      <c r="E134"/>
      <c r="F134"/>
      <c r="G134"/>
      <c r="H134"/>
      <c r="I134" s="51"/>
      <c r="J134" s="52"/>
      <c r="K134" s="52"/>
      <c r="L134" s="52"/>
      <c r="M134" s="52"/>
      <c r="N134" s="52"/>
      <c r="O134" s="52"/>
      <c r="P134" s="52"/>
      <c r="Q134" s="52"/>
      <c r="R134" s="52"/>
      <c r="S134" s="52"/>
      <c r="T134" s="52"/>
      <c r="U134" s="52"/>
      <c r="V134" s="52"/>
      <c r="W134" s="53"/>
      <c r="X134" s="52"/>
      <c r="Y134" s="52"/>
      <c r="Z134" s="52"/>
      <c r="AA134" s="52"/>
      <c r="AB134" s="52"/>
      <c r="AC134" s="52"/>
      <c r="AD134" s="52"/>
      <c r="AE134" s="52"/>
      <c r="AF134" s="52"/>
      <c r="AG134" s="52"/>
      <c r="AH134" s="52"/>
      <c r="AI134" s="52"/>
      <c r="AJ134" s="52"/>
    </row>
    <row r="135" spans="2:36">
      <c r="B135"/>
      <c r="C135"/>
      <c r="D135"/>
      <c r="E135"/>
      <c r="F135"/>
      <c r="G135"/>
      <c r="H135"/>
      <c r="I135" s="51"/>
      <c r="J135" s="52"/>
      <c r="K135" s="52"/>
      <c r="L135" s="52"/>
      <c r="M135" s="52"/>
      <c r="N135" s="52"/>
      <c r="O135" s="52"/>
      <c r="P135" s="52"/>
      <c r="Q135" s="52"/>
      <c r="R135" s="52"/>
      <c r="S135" s="52"/>
      <c r="T135" s="52"/>
      <c r="U135" s="52"/>
      <c r="V135" s="52"/>
      <c r="W135" s="53"/>
      <c r="X135" s="52"/>
      <c r="Y135" s="52"/>
      <c r="Z135" s="52"/>
      <c r="AA135" s="52"/>
      <c r="AB135" s="52"/>
      <c r="AC135" s="52"/>
      <c r="AD135" s="52"/>
      <c r="AE135" s="52"/>
      <c r="AF135" s="52"/>
      <c r="AG135" s="52"/>
      <c r="AH135" s="52"/>
      <c r="AI135" s="52"/>
      <c r="AJ135" s="52"/>
    </row>
    <row r="136" spans="2:36">
      <c r="B136"/>
      <c r="C136"/>
      <c r="D136"/>
      <c r="E136"/>
      <c r="F136"/>
      <c r="G136"/>
      <c r="H136"/>
      <c r="I136" s="51"/>
      <c r="J136" s="52"/>
      <c r="K136" s="52"/>
      <c r="L136" s="52"/>
      <c r="M136" s="52"/>
      <c r="N136" s="52"/>
      <c r="O136" s="52"/>
      <c r="P136" s="52"/>
      <c r="Q136" s="52"/>
      <c r="R136" s="52"/>
      <c r="S136" s="52"/>
      <c r="T136" s="52"/>
      <c r="U136" s="52"/>
      <c r="V136" s="52"/>
      <c r="W136" s="53"/>
      <c r="X136" s="52"/>
      <c r="Y136" s="52"/>
      <c r="Z136" s="52"/>
      <c r="AA136" s="52"/>
      <c r="AB136" s="52"/>
      <c r="AC136" s="52"/>
      <c r="AD136" s="52"/>
      <c r="AE136" s="52"/>
      <c r="AF136" s="52"/>
      <c r="AG136" s="52"/>
      <c r="AH136" s="52"/>
      <c r="AI136" s="52"/>
      <c r="AJ136" s="52"/>
    </row>
    <row r="137" spans="2:36">
      <c r="B137"/>
      <c r="C137"/>
      <c r="D137"/>
      <c r="E137"/>
      <c r="F137"/>
      <c r="G137"/>
      <c r="H137"/>
      <c r="I137" s="51"/>
      <c r="J137" s="52"/>
      <c r="K137" s="52"/>
      <c r="L137" s="52"/>
      <c r="M137" s="52"/>
      <c r="N137" s="52"/>
      <c r="O137" s="52"/>
      <c r="P137" s="52"/>
      <c r="Q137" s="52"/>
      <c r="R137" s="52"/>
      <c r="S137" s="52"/>
      <c r="T137" s="52"/>
      <c r="U137" s="52"/>
      <c r="V137" s="52"/>
      <c r="W137" s="53"/>
      <c r="X137" s="52"/>
      <c r="Y137" s="52"/>
      <c r="Z137" s="52"/>
      <c r="AA137" s="52"/>
      <c r="AB137" s="52"/>
      <c r="AC137" s="52"/>
      <c r="AD137" s="52"/>
      <c r="AE137" s="52"/>
      <c r="AF137" s="52"/>
      <c r="AG137" s="52"/>
      <c r="AH137" s="52"/>
      <c r="AI137" s="52"/>
      <c r="AJ137" s="52"/>
    </row>
    <row r="138" spans="2:36">
      <c r="B138"/>
      <c r="C138"/>
      <c r="D138"/>
      <c r="E138"/>
      <c r="F138"/>
      <c r="G138"/>
      <c r="H138"/>
      <c r="I138" s="51"/>
      <c r="J138" s="52"/>
      <c r="K138" s="52"/>
      <c r="L138" s="52"/>
      <c r="M138" s="52"/>
      <c r="N138" s="52"/>
      <c r="O138" s="52"/>
      <c r="P138" s="52"/>
      <c r="Q138" s="52"/>
      <c r="R138" s="52"/>
      <c r="S138" s="52"/>
      <c r="T138" s="52"/>
      <c r="U138" s="52"/>
      <c r="V138" s="52"/>
      <c r="W138" s="53"/>
      <c r="X138" s="52"/>
      <c r="Y138" s="52"/>
      <c r="Z138" s="52"/>
      <c r="AA138" s="52"/>
      <c r="AB138" s="52"/>
      <c r="AC138" s="52"/>
      <c r="AD138" s="52"/>
      <c r="AE138" s="52"/>
      <c r="AF138" s="52"/>
      <c r="AG138" s="52"/>
      <c r="AH138" s="52"/>
      <c r="AI138" s="52"/>
      <c r="AJ138" s="52"/>
    </row>
    <row r="139" spans="2:36">
      <c r="B139"/>
      <c r="C139"/>
      <c r="D139"/>
      <c r="E139"/>
      <c r="F139"/>
      <c r="G139"/>
      <c r="H139"/>
      <c r="I139" s="51"/>
      <c r="J139" s="52"/>
      <c r="K139" s="52"/>
      <c r="L139" s="52"/>
      <c r="M139" s="52"/>
      <c r="N139" s="52"/>
      <c r="O139" s="52"/>
      <c r="P139" s="52"/>
      <c r="Q139" s="52"/>
      <c r="R139" s="52"/>
      <c r="S139" s="52"/>
      <c r="T139" s="52"/>
      <c r="U139" s="52"/>
      <c r="V139" s="52"/>
      <c r="W139" s="53"/>
      <c r="X139" s="52"/>
      <c r="Y139" s="52"/>
      <c r="Z139" s="52"/>
      <c r="AA139" s="52"/>
      <c r="AB139" s="52"/>
      <c r="AC139" s="52"/>
      <c r="AD139" s="52"/>
      <c r="AE139" s="52"/>
      <c r="AF139" s="52"/>
      <c r="AG139" s="52"/>
      <c r="AH139" s="52"/>
      <c r="AI139" s="52"/>
      <c r="AJ139" s="52"/>
    </row>
    <row r="140" spans="2:36">
      <c r="B140"/>
      <c r="C140"/>
      <c r="D140"/>
      <c r="E140"/>
      <c r="F140"/>
      <c r="G140"/>
      <c r="H140"/>
      <c r="I140" s="51"/>
      <c r="J140" s="52"/>
      <c r="K140" s="52"/>
      <c r="L140" s="52"/>
      <c r="M140" s="52"/>
      <c r="N140" s="52"/>
      <c r="O140" s="52"/>
      <c r="P140" s="52"/>
      <c r="Q140" s="52"/>
      <c r="R140" s="52"/>
      <c r="S140" s="52"/>
      <c r="T140" s="52"/>
      <c r="U140" s="52"/>
      <c r="V140" s="52"/>
      <c r="W140" s="53"/>
      <c r="X140" s="52"/>
      <c r="Y140" s="52"/>
      <c r="Z140" s="52"/>
      <c r="AA140" s="52"/>
      <c r="AB140" s="52"/>
      <c r="AC140" s="52"/>
      <c r="AD140" s="52"/>
      <c r="AE140" s="52"/>
      <c r="AF140" s="52"/>
      <c r="AG140" s="52"/>
      <c r="AH140" s="52"/>
      <c r="AI140" s="52"/>
      <c r="AJ140" s="52"/>
    </row>
    <row r="141" spans="2:36">
      <c r="B141"/>
      <c r="C141"/>
      <c r="D141"/>
      <c r="E141"/>
      <c r="F141"/>
      <c r="G141"/>
      <c r="H141"/>
      <c r="I141" s="51"/>
      <c r="J141" s="52"/>
      <c r="K141" s="52"/>
      <c r="L141" s="52"/>
      <c r="M141" s="52"/>
      <c r="N141" s="52"/>
      <c r="O141" s="52"/>
      <c r="P141" s="52"/>
      <c r="Q141" s="52"/>
      <c r="R141" s="52"/>
      <c r="S141" s="52"/>
      <c r="T141" s="52"/>
      <c r="U141" s="52"/>
      <c r="V141" s="52"/>
      <c r="W141" s="53"/>
      <c r="X141" s="52"/>
      <c r="Y141" s="52"/>
      <c r="Z141" s="52"/>
      <c r="AA141" s="52"/>
      <c r="AB141" s="52"/>
      <c r="AC141" s="52"/>
      <c r="AD141" s="52"/>
      <c r="AE141" s="52"/>
      <c r="AF141" s="52"/>
      <c r="AG141" s="52"/>
      <c r="AH141" s="52"/>
      <c r="AI141" s="52"/>
      <c r="AJ141" s="52"/>
    </row>
    <row r="142" spans="2:36">
      <c r="B142"/>
      <c r="C142"/>
      <c r="D142"/>
      <c r="E142"/>
      <c r="F142"/>
      <c r="G142"/>
      <c r="H142"/>
      <c r="I142" s="51"/>
      <c r="J142" s="52"/>
      <c r="K142" s="52"/>
      <c r="L142" s="52"/>
      <c r="M142" s="52"/>
      <c r="N142" s="52"/>
      <c r="O142" s="52"/>
      <c r="P142" s="52"/>
      <c r="Q142" s="52"/>
      <c r="R142" s="52"/>
      <c r="S142" s="52"/>
      <c r="T142" s="52"/>
      <c r="U142" s="52"/>
      <c r="V142" s="52"/>
      <c r="W142" s="53"/>
      <c r="X142" s="52"/>
      <c r="Y142" s="52"/>
      <c r="Z142" s="52"/>
      <c r="AA142" s="52"/>
      <c r="AB142" s="52"/>
      <c r="AC142" s="52"/>
      <c r="AD142" s="52"/>
      <c r="AE142" s="52"/>
      <c r="AF142" s="52"/>
      <c r="AG142" s="52"/>
      <c r="AH142" s="52"/>
      <c r="AI142" s="52"/>
      <c r="AJ142" s="52"/>
    </row>
    <row r="143" spans="2:36">
      <c r="B143"/>
      <c r="C143"/>
      <c r="D143"/>
      <c r="E143"/>
      <c r="F143"/>
      <c r="G143"/>
      <c r="H143"/>
      <c r="I143" s="51"/>
      <c r="J143" s="52"/>
      <c r="K143" s="52"/>
      <c r="L143" s="52"/>
      <c r="M143" s="52"/>
      <c r="N143" s="52"/>
      <c r="O143" s="52"/>
      <c r="P143" s="52"/>
      <c r="Q143" s="52"/>
      <c r="R143" s="52"/>
      <c r="S143" s="52"/>
      <c r="T143" s="52"/>
      <c r="U143" s="52"/>
      <c r="V143" s="52"/>
      <c r="W143" s="53"/>
      <c r="X143" s="52"/>
      <c r="Y143" s="52"/>
      <c r="Z143" s="52"/>
      <c r="AA143" s="52"/>
      <c r="AB143" s="52"/>
      <c r="AC143" s="52"/>
      <c r="AD143" s="52"/>
      <c r="AE143" s="52"/>
      <c r="AF143" s="52"/>
      <c r="AG143" s="52"/>
      <c r="AH143" s="52"/>
      <c r="AI143" s="52"/>
      <c r="AJ143" s="52"/>
    </row>
    <row r="144" spans="2:36">
      <c r="B144"/>
      <c r="C144"/>
      <c r="D144"/>
      <c r="E144"/>
      <c r="F144"/>
      <c r="G144"/>
      <c r="H144"/>
      <c r="I144" s="51"/>
      <c r="J144" s="52"/>
      <c r="K144" s="52"/>
      <c r="L144" s="52"/>
      <c r="M144" s="52"/>
      <c r="N144" s="52"/>
      <c r="O144" s="52"/>
      <c r="P144" s="52"/>
      <c r="Q144" s="52"/>
      <c r="R144" s="52"/>
      <c r="S144" s="52"/>
      <c r="T144" s="52"/>
      <c r="U144" s="52"/>
      <c r="V144" s="52"/>
      <c r="W144" s="53"/>
      <c r="X144" s="52"/>
      <c r="Y144" s="52"/>
      <c r="Z144" s="52"/>
      <c r="AA144" s="52"/>
      <c r="AB144" s="52"/>
      <c r="AC144" s="52"/>
      <c r="AD144" s="52"/>
      <c r="AE144" s="52"/>
      <c r="AF144" s="52"/>
      <c r="AG144" s="52"/>
      <c r="AH144" s="52"/>
      <c r="AI144" s="52"/>
      <c r="AJ144" s="52"/>
    </row>
    <row r="145" spans="2:36">
      <c r="B145"/>
      <c r="C145"/>
      <c r="D145"/>
      <c r="E145"/>
      <c r="F145"/>
      <c r="G145"/>
      <c r="H145"/>
      <c r="I145" s="51"/>
      <c r="J145" s="52"/>
      <c r="K145" s="52"/>
      <c r="L145" s="52"/>
      <c r="M145" s="52"/>
      <c r="N145" s="52"/>
      <c r="O145" s="52"/>
      <c r="P145" s="52"/>
      <c r="Q145" s="52"/>
      <c r="R145" s="52"/>
      <c r="S145" s="52"/>
      <c r="T145" s="52"/>
      <c r="U145" s="52"/>
      <c r="V145" s="52"/>
      <c r="W145" s="53"/>
      <c r="X145" s="52"/>
      <c r="Y145" s="52"/>
      <c r="Z145" s="52"/>
      <c r="AA145" s="52"/>
      <c r="AB145" s="52"/>
      <c r="AC145" s="52"/>
      <c r="AD145" s="52"/>
      <c r="AE145" s="52"/>
      <c r="AF145" s="52"/>
      <c r="AG145" s="52"/>
      <c r="AH145" s="52"/>
      <c r="AI145" s="52"/>
      <c r="AJ145" s="52"/>
    </row>
    <row r="146" spans="2:36">
      <c r="B146"/>
      <c r="C146"/>
      <c r="D146"/>
      <c r="E146"/>
      <c r="F146"/>
      <c r="G146"/>
      <c r="H146"/>
      <c r="I146" s="51"/>
      <c r="J146" s="52"/>
      <c r="K146" s="52"/>
      <c r="L146" s="52"/>
      <c r="M146" s="52"/>
      <c r="N146" s="52"/>
      <c r="O146" s="52"/>
      <c r="P146" s="52"/>
      <c r="Q146" s="52"/>
      <c r="R146" s="52"/>
      <c r="S146" s="52"/>
      <c r="T146" s="52"/>
      <c r="U146" s="52"/>
      <c r="V146" s="52"/>
      <c r="W146" s="53"/>
      <c r="X146" s="52"/>
      <c r="Y146" s="52"/>
      <c r="Z146" s="52"/>
      <c r="AA146" s="52"/>
      <c r="AB146" s="52"/>
      <c r="AC146" s="52"/>
      <c r="AD146" s="52"/>
      <c r="AE146" s="52"/>
      <c r="AF146" s="52"/>
      <c r="AG146" s="52"/>
      <c r="AH146" s="52"/>
      <c r="AI146" s="52"/>
      <c r="AJ146" s="52"/>
    </row>
    <row r="147" spans="2:36">
      <c r="B147"/>
      <c r="C147"/>
      <c r="D147"/>
      <c r="E147"/>
      <c r="F147"/>
      <c r="G147"/>
      <c r="H147"/>
      <c r="I147" s="51"/>
      <c r="J147" s="52"/>
      <c r="K147" s="52"/>
      <c r="L147" s="52"/>
      <c r="M147" s="52"/>
      <c r="N147" s="52"/>
      <c r="O147" s="52"/>
      <c r="P147" s="52"/>
      <c r="Q147" s="52"/>
      <c r="R147" s="52"/>
      <c r="S147" s="52"/>
      <c r="T147" s="52"/>
      <c r="U147" s="52"/>
      <c r="V147" s="52"/>
      <c r="W147" s="53"/>
      <c r="X147" s="52"/>
      <c r="Y147" s="52"/>
      <c r="Z147" s="52"/>
      <c r="AA147" s="52"/>
      <c r="AB147" s="52"/>
      <c r="AC147" s="52"/>
      <c r="AD147" s="52"/>
      <c r="AE147" s="52"/>
      <c r="AF147" s="52"/>
      <c r="AG147" s="52"/>
      <c r="AH147" s="52"/>
      <c r="AI147" s="52"/>
      <c r="AJ147" s="52"/>
    </row>
    <row r="148" spans="2:36">
      <c r="B148"/>
      <c r="C148"/>
      <c r="D148"/>
      <c r="E148"/>
      <c r="F148"/>
      <c r="G148"/>
      <c r="H148"/>
      <c r="I148" s="51"/>
      <c r="J148" s="52"/>
      <c r="K148" s="52"/>
      <c r="L148" s="52"/>
      <c r="M148" s="52"/>
      <c r="N148" s="52"/>
      <c r="O148" s="52"/>
      <c r="P148" s="52"/>
      <c r="Q148" s="52"/>
      <c r="R148" s="52"/>
      <c r="S148" s="52"/>
      <c r="T148" s="52"/>
      <c r="U148" s="52"/>
      <c r="V148" s="52"/>
      <c r="W148" s="53"/>
      <c r="X148" s="52"/>
      <c r="Y148" s="52"/>
      <c r="Z148" s="52"/>
      <c r="AA148" s="52"/>
      <c r="AB148" s="52"/>
      <c r="AC148" s="52"/>
      <c r="AD148" s="52"/>
      <c r="AE148" s="52"/>
      <c r="AF148" s="52"/>
      <c r="AG148" s="52"/>
      <c r="AH148" s="52"/>
      <c r="AI148" s="52"/>
      <c r="AJ148" s="52"/>
    </row>
    <row r="149" spans="2:36">
      <c r="B149"/>
      <c r="C149"/>
      <c r="D149"/>
      <c r="E149"/>
      <c r="F149"/>
      <c r="G149"/>
      <c r="H149"/>
      <c r="I149" s="51"/>
      <c r="J149" s="52"/>
      <c r="K149" s="52"/>
      <c r="L149" s="52"/>
      <c r="M149" s="52"/>
      <c r="N149" s="52"/>
      <c r="O149" s="52"/>
      <c r="P149" s="52"/>
      <c r="Q149" s="52"/>
      <c r="R149" s="52"/>
      <c r="S149" s="52"/>
      <c r="T149" s="52"/>
      <c r="U149" s="52"/>
      <c r="V149" s="52"/>
      <c r="W149" s="53"/>
      <c r="X149" s="52"/>
      <c r="Y149" s="52"/>
      <c r="Z149" s="52"/>
      <c r="AA149" s="52"/>
      <c r="AB149" s="52"/>
      <c r="AC149" s="52"/>
      <c r="AD149" s="52"/>
      <c r="AE149" s="52"/>
      <c r="AF149" s="52"/>
      <c r="AG149" s="52"/>
      <c r="AH149" s="52"/>
      <c r="AI149" s="52"/>
      <c r="AJ149" s="52"/>
    </row>
    <row r="150" spans="2:36">
      <c r="B150"/>
      <c r="C150"/>
      <c r="D150"/>
      <c r="E150"/>
      <c r="F150"/>
      <c r="G150"/>
      <c r="H150"/>
      <c r="I150" s="51"/>
      <c r="J150" s="52"/>
      <c r="K150" s="52"/>
      <c r="L150" s="52"/>
      <c r="M150" s="52"/>
      <c r="N150" s="52"/>
      <c r="O150" s="52"/>
      <c r="P150" s="52"/>
      <c r="Q150" s="52"/>
      <c r="R150" s="52"/>
      <c r="S150" s="52"/>
      <c r="T150" s="52"/>
      <c r="U150" s="52"/>
      <c r="V150" s="52"/>
      <c r="W150" s="53"/>
      <c r="X150" s="52"/>
      <c r="Y150" s="52"/>
      <c r="Z150" s="52"/>
      <c r="AA150" s="52"/>
      <c r="AB150" s="52"/>
      <c r="AC150" s="52"/>
      <c r="AD150" s="52"/>
      <c r="AE150" s="52"/>
      <c r="AF150" s="52"/>
      <c r="AG150" s="52"/>
      <c r="AH150" s="52"/>
      <c r="AI150" s="52"/>
      <c r="AJ150" s="52"/>
    </row>
    <row r="151" spans="2:36">
      <c r="B151"/>
      <c r="C151"/>
      <c r="D151"/>
      <c r="E151"/>
      <c r="F151"/>
      <c r="G151"/>
      <c r="H151"/>
      <c r="I151" s="51"/>
      <c r="J151" s="52"/>
      <c r="K151" s="52"/>
      <c r="L151" s="52"/>
      <c r="M151" s="52"/>
      <c r="N151" s="52"/>
      <c r="O151" s="52"/>
      <c r="P151" s="52"/>
      <c r="Q151" s="52"/>
      <c r="R151" s="52"/>
      <c r="S151" s="52"/>
      <c r="T151" s="52"/>
      <c r="U151" s="52"/>
      <c r="V151" s="52"/>
      <c r="W151" s="53"/>
      <c r="X151" s="52"/>
      <c r="Y151" s="52"/>
      <c r="Z151" s="52"/>
      <c r="AA151" s="52"/>
      <c r="AB151" s="52"/>
      <c r="AC151" s="52"/>
      <c r="AD151" s="52"/>
      <c r="AE151" s="52"/>
      <c r="AF151" s="52"/>
      <c r="AG151" s="52"/>
      <c r="AH151" s="52"/>
      <c r="AI151" s="52"/>
      <c r="AJ151" s="52"/>
    </row>
  </sheetData>
  <autoFilter ref="A4:AR122"/>
  <phoneticPr fontId="2"/>
  <pageMargins left="0.31496062992125984" right="0.31496062992125984" top="0.74803149606299213" bottom="0.74803149606299213" header="0.31496062992125984" footer="0.31496062992125984"/>
  <pageSetup paperSize="9" scale="71" orientation="landscape"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41"/>
  <sheetViews>
    <sheetView tabSelected="1" view="pageBreakPreview" topLeftCell="A5" zoomScale="70" zoomScaleNormal="50" zoomScaleSheetLayoutView="70" workbookViewId="0">
      <pane xSplit="4" ySplit="3" topLeftCell="E8" activePane="bottomRight" state="frozen"/>
      <selection activeCell="A5" sqref="A5"/>
      <selection pane="topRight" activeCell="E5" sqref="E5"/>
      <selection pane="bottomLeft" activeCell="A8" sqref="A8"/>
      <selection pane="bottomRight" activeCell="L10" sqref="L10"/>
    </sheetView>
  </sheetViews>
  <sheetFormatPr defaultColWidth="9" defaultRowHeight="17.25"/>
  <cols>
    <col min="1" max="1" width="4.5" style="53" customWidth="1"/>
    <col min="2" max="2" width="9.75" style="58" customWidth="1"/>
    <col min="3" max="3" width="22" style="57" customWidth="1"/>
    <col min="4" max="4" width="16.625" style="56" customWidth="1"/>
    <col min="5" max="5" width="10" style="56" customWidth="1"/>
    <col min="6" max="6" width="88.375" style="147" customWidth="1"/>
    <col min="7" max="7" width="8.25" style="58" customWidth="1"/>
    <col min="8" max="8" width="8.25" style="56" customWidth="1"/>
    <col min="9" max="10" width="8.25" style="57" customWidth="1"/>
    <col min="11" max="18" width="8.25" style="53" customWidth="1"/>
    <col min="19" max="34" width="8" style="53" customWidth="1"/>
    <col min="35" max="35" width="3.5" style="53" customWidth="1"/>
    <col min="36" max="36" width="13.5" style="128" customWidth="1"/>
    <col min="37" max="38" width="3.5" style="53" customWidth="1"/>
    <col min="39" max="39" width="13" style="53" customWidth="1"/>
    <col min="40" max="16384" width="9" style="53"/>
  </cols>
  <sheetData>
    <row r="1" spans="1:39" s="89" customFormat="1" ht="67.5" customHeight="1">
      <c r="B1" s="103" t="s">
        <v>763</v>
      </c>
      <c r="C1" s="103"/>
      <c r="D1" s="103"/>
      <c r="E1" s="95"/>
      <c r="F1" s="140"/>
      <c r="G1" s="95"/>
      <c r="H1" s="95"/>
      <c r="I1" s="95"/>
      <c r="J1" s="95"/>
      <c r="K1" s="95"/>
      <c r="L1" s="95"/>
      <c r="M1" s="95"/>
      <c r="N1" s="87"/>
      <c r="O1" s="88"/>
      <c r="AJ1" s="124"/>
    </row>
    <row r="2" spans="1:39" s="89" customFormat="1" ht="24" customHeight="1">
      <c r="B2" s="104" t="s">
        <v>454</v>
      </c>
      <c r="C2" s="104"/>
      <c r="D2" s="104"/>
      <c r="E2" s="96"/>
      <c r="F2" s="141"/>
      <c r="G2" s="96"/>
      <c r="H2" s="96"/>
      <c r="I2" s="96"/>
      <c r="J2" s="96"/>
      <c r="K2" s="96"/>
      <c r="L2" s="96"/>
      <c r="M2" s="96"/>
      <c r="N2" s="87"/>
      <c r="O2" s="88"/>
      <c r="AJ2" s="124"/>
    </row>
    <row r="3" spans="1:39" s="89" customFormat="1" ht="23.25" customHeight="1">
      <c r="B3" s="104"/>
      <c r="C3" s="104"/>
      <c r="D3" s="104"/>
      <c r="E3" s="96"/>
      <c r="F3" s="141"/>
      <c r="G3" s="96"/>
      <c r="H3" s="96"/>
      <c r="I3" s="96"/>
      <c r="J3" s="96"/>
      <c r="K3" s="96"/>
      <c r="L3" s="96"/>
      <c r="M3" s="96"/>
      <c r="N3" s="87"/>
      <c r="O3" s="88"/>
      <c r="AJ3" s="124"/>
    </row>
    <row r="4" spans="1:39" s="90" customFormat="1" ht="32.25" customHeight="1">
      <c r="B4" s="133"/>
      <c r="C4" s="109"/>
      <c r="D4" s="109"/>
      <c r="E4" s="110"/>
      <c r="F4" s="142"/>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1"/>
      <c r="AJ4" s="124"/>
    </row>
    <row r="5" spans="1:39" s="87" customFormat="1" ht="24.75" customHeight="1">
      <c r="B5" s="152" t="s">
        <v>449</v>
      </c>
      <c r="C5" s="155" t="s">
        <v>450</v>
      </c>
      <c r="D5" s="116"/>
      <c r="E5" s="158" t="s">
        <v>451</v>
      </c>
      <c r="F5" s="155" t="s">
        <v>803</v>
      </c>
      <c r="G5" s="97">
        <v>1</v>
      </c>
      <c r="H5" s="92">
        <v>2</v>
      </c>
      <c r="I5" s="92">
        <v>3</v>
      </c>
      <c r="J5" s="97">
        <v>4</v>
      </c>
      <c r="K5" s="97">
        <v>5</v>
      </c>
      <c r="L5" s="97">
        <v>6</v>
      </c>
      <c r="M5" s="92">
        <v>7</v>
      </c>
      <c r="N5" s="97">
        <v>8</v>
      </c>
      <c r="O5" s="92">
        <v>9</v>
      </c>
      <c r="P5" s="92">
        <v>10</v>
      </c>
      <c r="Q5" s="97">
        <v>11</v>
      </c>
      <c r="R5" s="97">
        <v>12</v>
      </c>
      <c r="S5" s="97">
        <v>13</v>
      </c>
      <c r="T5" s="92">
        <v>14</v>
      </c>
      <c r="U5" s="97">
        <v>15</v>
      </c>
      <c r="V5" s="92">
        <v>16</v>
      </c>
      <c r="W5" s="92">
        <v>17</v>
      </c>
      <c r="X5" s="97">
        <v>18</v>
      </c>
      <c r="Y5" s="97">
        <v>19</v>
      </c>
      <c r="Z5" s="97">
        <v>20</v>
      </c>
      <c r="AA5" s="92">
        <v>21</v>
      </c>
      <c r="AB5" s="97">
        <v>22</v>
      </c>
      <c r="AC5" s="92">
        <v>23</v>
      </c>
      <c r="AD5" s="92">
        <v>24</v>
      </c>
      <c r="AE5" s="97">
        <v>25</v>
      </c>
      <c r="AF5" s="97">
        <v>26</v>
      </c>
      <c r="AG5" s="97">
        <v>27</v>
      </c>
      <c r="AH5" s="92">
        <v>28</v>
      </c>
      <c r="AI5" s="98"/>
      <c r="AJ5" s="126"/>
    </row>
    <row r="6" spans="1:39" s="87" customFormat="1" ht="48" customHeight="1">
      <c r="B6" s="153"/>
      <c r="C6" s="156"/>
      <c r="D6" s="117" t="s">
        <v>847</v>
      </c>
      <c r="E6" s="159"/>
      <c r="F6" s="161"/>
      <c r="G6" s="92" t="s">
        <v>8</v>
      </c>
      <c r="H6" s="92" t="s">
        <v>9</v>
      </c>
      <c r="I6" s="92" t="s">
        <v>10</v>
      </c>
      <c r="J6" s="92" t="s">
        <v>11</v>
      </c>
      <c r="K6" s="92" t="s">
        <v>12</v>
      </c>
      <c r="L6" s="92" t="s">
        <v>13</v>
      </c>
      <c r="M6" s="92" t="s">
        <v>14</v>
      </c>
      <c r="N6" s="100" t="s">
        <v>15</v>
      </c>
      <c r="O6" s="100" t="s">
        <v>16</v>
      </c>
      <c r="P6" s="100" t="s">
        <v>17</v>
      </c>
      <c r="Q6" s="100" t="s">
        <v>18</v>
      </c>
      <c r="R6" s="100" t="s">
        <v>19</v>
      </c>
      <c r="S6" s="100" t="s">
        <v>20</v>
      </c>
      <c r="T6" s="100" t="s">
        <v>21</v>
      </c>
      <c r="U6" s="100" t="s">
        <v>22</v>
      </c>
      <c r="V6" s="100" t="s">
        <v>23</v>
      </c>
      <c r="W6" s="100" t="s">
        <v>24</v>
      </c>
      <c r="X6" s="100" t="s">
        <v>25</v>
      </c>
      <c r="Y6" s="100" t="s">
        <v>455</v>
      </c>
      <c r="Z6" s="100" t="s">
        <v>26</v>
      </c>
      <c r="AA6" s="100" t="s">
        <v>27</v>
      </c>
      <c r="AB6" s="100" t="s">
        <v>28</v>
      </c>
      <c r="AC6" s="100" t="s">
        <v>29</v>
      </c>
      <c r="AD6" s="100" t="s">
        <v>30</v>
      </c>
      <c r="AE6" s="100" t="s">
        <v>31</v>
      </c>
      <c r="AF6" s="100" t="s">
        <v>32</v>
      </c>
      <c r="AG6" s="100" t="s">
        <v>33</v>
      </c>
      <c r="AH6" s="100" t="s">
        <v>34</v>
      </c>
      <c r="AJ6" s="125" t="s">
        <v>864</v>
      </c>
    </row>
    <row r="7" spans="1:39" s="87" customFormat="1" ht="24" customHeight="1">
      <c r="B7" s="154"/>
      <c r="C7" s="157"/>
      <c r="D7" s="118"/>
      <c r="E7" s="160"/>
      <c r="F7" s="162"/>
      <c r="G7" s="173" t="s">
        <v>886</v>
      </c>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5"/>
      <c r="AJ7" s="124"/>
    </row>
    <row r="8" spans="1:39" s="87" customFormat="1" ht="24" customHeight="1">
      <c r="B8" s="148"/>
      <c r="C8" s="149"/>
      <c r="D8" s="149"/>
      <c r="E8" s="150"/>
      <c r="F8" s="151"/>
      <c r="G8" s="170"/>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2"/>
      <c r="AJ8" s="124"/>
    </row>
    <row r="9" spans="1:39" ht="139.5" customHeight="1">
      <c r="A9" s="105">
        <v>1</v>
      </c>
      <c r="B9" s="134" t="s">
        <v>764</v>
      </c>
      <c r="C9" s="106" t="s">
        <v>456</v>
      </c>
      <c r="D9" s="106"/>
      <c r="E9" s="19"/>
      <c r="F9" s="143" t="s">
        <v>867</v>
      </c>
      <c r="G9" s="107" t="s">
        <v>457</v>
      </c>
      <c r="H9" s="107" t="s">
        <v>457</v>
      </c>
      <c r="I9" s="107" t="s">
        <v>457</v>
      </c>
      <c r="J9" s="107" t="s">
        <v>457</v>
      </c>
      <c r="K9" s="107" t="s">
        <v>457</v>
      </c>
      <c r="L9" s="107" t="s">
        <v>457</v>
      </c>
      <c r="M9" s="107" t="s">
        <v>457</v>
      </c>
      <c r="N9" s="107" t="s">
        <v>457</v>
      </c>
      <c r="O9" s="107" t="s">
        <v>457</v>
      </c>
      <c r="P9" s="107" t="s">
        <v>457</v>
      </c>
      <c r="Q9" s="107" t="s">
        <v>457</v>
      </c>
      <c r="R9" s="107" t="s">
        <v>457</v>
      </c>
      <c r="S9" s="107" t="s">
        <v>457</v>
      </c>
      <c r="T9" s="107" t="s">
        <v>457</v>
      </c>
      <c r="U9" s="107" t="s">
        <v>457</v>
      </c>
      <c r="V9" s="107" t="s">
        <v>457</v>
      </c>
      <c r="W9" s="107" t="s">
        <v>457</v>
      </c>
      <c r="X9" s="107" t="s">
        <v>457</v>
      </c>
      <c r="Y9" s="107" t="s">
        <v>457</v>
      </c>
      <c r="Z9" s="107" t="s">
        <v>457</v>
      </c>
      <c r="AA9" s="107" t="s">
        <v>457</v>
      </c>
      <c r="AB9" s="107" t="s">
        <v>457</v>
      </c>
      <c r="AC9" s="107" t="s">
        <v>457</v>
      </c>
      <c r="AD9" s="107" t="s">
        <v>457</v>
      </c>
      <c r="AE9" s="107" t="s">
        <v>457</v>
      </c>
      <c r="AF9" s="107" t="s">
        <v>457</v>
      </c>
      <c r="AG9" s="107" t="s">
        <v>457</v>
      </c>
      <c r="AH9" s="107" t="s">
        <v>457</v>
      </c>
      <c r="AI9" s="58"/>
      <c r="AJ9" s="127">
        <v>3</v>
      </c>
      <c r="AK9" s="62"/>
      <c r="AL9" s="62"/>
      <c r="AM9" s="59"/>
    </row>
    <row r="10" spans="1:39" ht="114.75" customHeight="1">
      <c r="A10" s="105">
        <v>2</v>
      </c>
      <c r="B10" s="106" t="s">
        <v>764</v>
      </c>
      <c r="C10" s="106" t="s">
        <v>458</v>
      </c>
      <c r="D10" s="106"/>
      <c r="E10" s="19"/>
      <c r="F10" s="143" t="s">
        <v>870</v>
      </c>
      <c r="G10" s="107" t="s">
        <v>459</v>
      </c>
      <c r="H10" s="107" t="s">
        <v>459</v>
      </c>
      <c r="I10" s="107" t="s">
        <v>459</v>
      </c>
      <c r="J10" s="107" t="s">
        <v>459</v>
      </c>
      <c r="K10" s="107" t="s">
        <v>459</v>
      </c>
      <c r="L10" s="107" t="s">
        <v>459</v>
      </c>
      <c r="M10" s="107" t="s">
        <v>459</v>
      </c>
      <c r="N10" s="107" t="s">
        <v>459</v>
      </c>
      <c r="O10" s="107" t="s">
        <v>459</v>
      </c>
      <c r="P10" s="107" t="s">
        <v>459</v>
      </c>
      <c r="Q10" s="107" t="s">
        <v>459</v>
      </c>
      <c r="R10" s="107" t="s">
        <v>459</v>
      </c>
      <c r="S10" s="107" t="s">
        <v>459</v>
      </c>
      <c r="T10" s="107" t="s">
        <v>459</v>
      </c>
      <c r="U10" s="107" t="s">
        <v>459</v>
      </c>
      <c r="V10" s="107" t="s">
        <v>459</v>
      </c>
      <c r="W10" s="107" t="s">
        <v>459</v>
      </c>
      <c r="X10" s="107" t="s">
        <v>459</v>
      </c>
      <c r="Y10" s="107" t="s">
        <v>459</v>
      </c>
      <c r="Z10" s="107" t="s">
        <v>459</v>
      </c>
      <c r="AA10" s="107" t="s">
        <v>459</v>
      </c>
      <c r="AB10" s="107" t="s">
        <v>459</v>
      </c>
      <c r="AC10" s="107" t="s">
        <v>459</v>
      </c>
      <c r="AD10" s="107" t="s">
        <v>459</v>
      </c>
      <c r="AE10" s="107" t="s">
        <v>459</v>
      </c>
      <c r="AF10" s="107" t="s">
        <v>459</v>
      </c>
      <c r="AG10" s="107" t="s">
        <v>459</v>
      </c>
      <c r="AH10" s="107" t="s">
        <v>459</v>
      </c>
      <c r="AI10" s="65"/>
      <c r="AJ10" s="128">
        <v>4</v>
      </c>
      <c r="AK10" s="65"/>
      <c r="AL10" s="65"/>
      <c r="AM10" s="59"/>
    </row>
    <row r="11" spans="1:39" ht="104.25" customHeight="1">
      <c r="A11" s="105">
        <v>3</v>
      </c>
      <c r="B11" s="106" t="s">
        <v>764</v>
      </c>
      <c r="C11" s="106" t="s">
        <v>460</v>
      </c>
      <c r="D11" s="106"/>
      <c r="E11" s="19"/>
      <c r="F11" s="143" t="s">
        <v>461</v>
      </c>
      <c r="G11" s="107" t="s">
        <v>462</v>
      </c>
      <c r="H11" s="107" t="s">
        <v>462</v>
      </c>
      <c r="I11" s="107" t="s">
        <v>462</v>
      </c>
      <c r="J11" s="107" t="s">
        <v>462</v>
      </c>
      <c r="K11" s="107" t="s">
        <v>462</v>
      </c>
      <c r="L11" s="107" t="s">
        <v>463</v>
      </c>
      <c r="M11" s="107" t="s">
        <v>463</v>
      </c>
      <c r="N11" s="107" t="s">
        <v>463</v>
      </c>
      <c r="O11" s="107" t="s">
        <v>463</v>
      </c>
      <c r="P11" s="107" t="s">
        <v>463</v>
      </c>
      <c r="Q11" s="107" t="s">
        <v>462</v>
      </c>
      <c r="R11" s="107" t="s">
        <v>462</v>
      </c>
      <c r="S11" s="107" t="s">
        <v>462</v>
      </c>
      <c r="T11" s="107" t="s">
        <v>462</v>
      </c>
      <c r="U11" s="107" t="s">
        <v>463</v>
      </c>
      <c r="V11" s="107" t="s">
        <v>463</v>
      </c>
      <c r="W11" s="107" t="s">
        <v>463</v>
      </c>
      <c r="X11" s="107" t="s">
        <v>462</v>
      </c>
      <c r="Y11" s="107" t="s">
        <v>462</v>
      </c>
      <c r="Z11" s="107" t="s">
        <v>463</v>
      </c>
      <c r="AA11" s="107" t="s">
        <v>463</v>
      </c>
      <c r="AB11" s="107" t="s">
        <v>462</v>
      </c>
      <c r="AC11" s="107" t="s">
        <v>462</v>
      </c>
      <c r="AD11" s="107" t="s">
        <v>463</v>
      </c>
      <c r="AE11" s="107" t="s">
        <v>463</v>
      </c>
      <c r="AF11" s="107" t="s">
        <v>463</v>
      </c>
      <c r="AG11" s="107" t="s">
        <v>463</v>
      </c>
      <c r="AH11" s="107" t="s">
        <v>462</v>
      </c>
      <c r="AI11" s="65"/>
      <c r="AJ11" s="128">
        <v>5</v>
      </c>
      <c r="AK11" s="65"/>
      <c r="AL11" s="61"/>
      <c r="AM11" s="59"/>
    </row>
    <row r="12" spans="1:39" ht="210.75" customHeight="1">
      <c r="A12" s="105">
        <v>4</v>
      </c>
      <c r="B12" s="106" t="s">
        <v>766</v>
      </c>
      <c r="C12" s="106" t="s">
        <v>464</v>
      </c>
      <c r="D12" s="106"/>
      <c r="E12" s="19" t="s">
        <v>768</v>
      </c>
      <c r="F12" s="143" t="s">
        <v>769</v>
      </c>
      <c r="G12" s="107" t="s">
        <v>462</v>
      </c>
      <c r="H12" s="107" t="s">
        <v>462</v>
      </c>
      <c r="I12" s="107" t="s">
        <v>462</v>
      </c>
      <c r="J12" s="107" t="s">
        <v>462</v>
      </c>
      <c r="K12" s="107" t="s">
        <v>462</v>
      </c>
      <c r="L12" s="107" t="s">
        <v>465</v>
      </c>
      <c r="M12" s="107" t="s">
        <v>465</v>
      </c>
      <c r="N12" s="107" t="s">
        <v>462</v>
      </c>
      <c r="O12" s="107" t="s">
        <v>462</v>
      </c>
      <c r="P12" s="107" t="s">
        <v>462</v>
      </c>
      <c r="Q12" s="107" t="s">
        <v>462</v>
      </c>
      <c r="R12" s="107" t="s">
        <v>462</v>
      </c>
      <c r="S12" s="107" t="s">
        <v>462</v>
      </c>
      <c r="T12" s="107" t="s">
        <v>462</v>
      </c>
      <c r="U12" s="107" t="s">
        <v>465</v>
      </c>
      <c r="V12" s="107" t="s">
        <v>462</v>
      </c>
      <c r="W12" s="107" t="s">
        <v>465</v>
      </c>
      <c r="X12" s="107" t="s">
        <v>462</v>
      </c>
      <c r="Y12" s="107" t="s">
        <v>462</v>
      </c>
      <c r="Z12" s="107" t="s">
        <v>462</v>
      </c>
      <c r="AA12" s="107" t="s">
        <v>462</v>
      </c>
      <c r="AB12" s="107" t="s">
        <v>462</v>
      </c>
      <c r="AC12" s="107" t="s">
        <v>462</v>
      </c>
      <c r="AD12" s="107" t="s">
        <v>462</v>
      </c>
      <c r="AE12" s="107" t="s">
        <v>462</v>
      </c>
      <c r="AF12" s="107" t="s">
        <v>462</v>
      </c>
      <c r="AG12" s="107" t="s">
        <v>462</v>
      </c>
      <c r="AH12" s="107" t="s">
        <v>462</v>
      </c>
      <c r="AI12" s="61"/>
      <c r="AJ12" s="128">
        <v>6</v>
      </c>
      <c r="AK12" s="61"/>
      <c r="AL12" s="62"/>
      <c r="AM12" s="59"/>
    </row>
    <row r="13" spans="1:39" ht="293.25" customHeight="1">
      <c r="A13" s="137">
        <v>5</v>
      </c>
      <c r="B13" s="138" t="s">
        <v>766</v>
      </c>
      <c r="C13" s="138" t="s">
        <v>466</v>
      </c>
      <c r="D13" s="138" t="s">
        <v>771</v>
      </c>
      <c r="E13" s="139" t="s">
        <v>768</v>
      </c>
      <c r="F13" s="144" t="s">
        <v>770</v>
      </c>
      <c r="G13" s="107" t="s">
        <v>467</v>
      </c>
      <c r="H13" s="107" t="s">
        <v>467</v>
      </c>
      <c r="I13" s="107" t="s">
        <v>462</v>
      </c>
      <c r="J13" s="107" t="s">
        <v>462</v>
      </c>
      <c r="K13" s="107" t="s">
        <v>462</v>
      </c>
      <c r="L13" s="107" t="s">
        <v>468</v>
      </c>
      <c r="M13" s="107" t="s">
        <v>462</v>
      </c>
      <c r="N13" s="107" t="s">
        <v>468</v>
      </c>
      <c r="O13" s="107" t="s">
        <v>468</v>
      </c>
      <c r="P13" s="107" t="s">
        <v>468</v>
      </c>
      <c r="Q13" s="107" t="s">
        <v>462</v>
      </c>
      <c r="R13" s="107" t="s">
        <v>462</v>
      </c>
      <c r="S13" s="107" t="s">
        <v>467</v>
      </c>
      <c r="T13" s="107" t="s">
        <v>467</v>
      </c>
      <c r="U13" s="107" t="s">
        <v>468</v>
      </c>
      <c r="V13" s="107" t="s">
        <v>468</v>
      </c>
      <c r="W13" s="107" t="s">
        <v>462</v>
      </c>
      <c r="X13" s="107" t="s">
        <v>462</v>
      </c>
      <c r="Y13" s="107" t="s">
        <v>468</v>
      </c>
      <c r="Z13" s="107" t="s">
        <v>468</v>
      </c>
      <c r="AA13" s="107" t="s">
        <v>468</v>
      </c>
      <c r="AB13" s="107" t="s">
        <v>462</v>
      </c>
      <c r="AC13" s="107" t="s">
        <v>462</v>
      </c>
      <c r="AD13" s="107" t="s">
        <v>468</v>
      </c>
      <c r="AE13" s="107" t="s">
        <v>468</v>
      </c>
      <c r="AF13" s="107" t="s">
        <v>468</v>
      </c>
      <c r="AG13" s="107" t="s">
        <v>468</v>
      </c>
      <c r="AH13" s="107" t="s">
        <v>462</v>
      </c>
      <c r="AI13" s="65"/>
      <c r="AJ13" s="128">
        <v>9</v>
      </c>
      <c r="AK13" s="61"/>
      <c r="AL13" s="61"/>
      <c r="AM13" s="59"/>
    </row>
    <row r="14" spans="1:39" ht="76.5" customHeight="1">
      <c r="A14" s="105">
        <v>6</v>
      </c>
      <c r="B14" s="106" t="s">
        <v>764</v>
      </c>
      <c r="C14" s="106" t="s">
        <v>469</v>
      </c>
      <c r="D14" s="106"/>
      <c r="E14" s="19"/>
      <c r="F14" s="143" t="s">
        <v>772</v>
      </c>
      <c r="G14" s="107" t="s">
        <v>470</v>
      </c>
      <c r="H14" s="107" t="s">
        <v>470</v>
      </c>
      <c r="I14" s="107" t="s">
        <v>470</v>
      </c>
      <c r="J14" s="107" t="s">
        <v>470</v>
      </c>
      <c r="K14" s="107" t="s">
        <v>462</v>
      </c>
      <c r="L14" s="107" t="s">
        <v>470</v>
      </c>
      <c r="M14" s="107" t="s">
        <v>470</v>
      </c>
      <c r="N14" s="107" t="s">
        <v>470</v>
      </c>
      <c r="O14" s="107" t="s">
        <v>470</v>
      </c>
      <c r="P14" s="107" t="s">
        <v>470</v>
      </c>
      <c r="Q14" s="107" t="s">
        <v>470</v>
      </c>
      <c r="R14" s="107" t="s">
        <v>470</v>
      </c>
      <c r="S14" s="107" t="s">
        <v>470</v>
      </c>
      <c r="T14" s="107" t="s">
        <v>470</v>
      </c>
      <c r="U14" s="107" t="s">
        <v>470</v>
      </c>
      <c r="V14" s="107" t="s">
        <v>470</v>
      </c>
      <c r="W14" s="107" t="s">
        <v>470</v>
      </c>
      <c r="X14" s="107" t="s">
        <v>470</v>
      </c>
      <c r="Y14" s="107" t="s">
        <v>470</v>
      </c>
      <c r="Z14" s="107" t="s">
        <v>470</v>
      </c>
      <c r="AA14" s="107" t="s">
        <v>470</v>
      </c>
      <c r="AB14" s="107" t="s">
        <v>470</v>
      </c>
      <c r="AC14" s="107" t="s">
        <v>470</v>
      </c>
      <c r="AD14" s="107" t="s">
        <v>470</v>
      </c>
      <c r="AE14" s="107" t="s">
        <v>470</v>
      </c>
      <c r="AF14" s="107" t="s">
        <v>470</v>
      </c>
      <c r="AG14" s="107" t="s">
        <v>470</v>
      </c>
      <c r="AH14" s="107" t="s">
        <v>470</v>
      </c>
      <c r="AI14" s="61"/>
      <c r="AJ14" s="128">
        <v>10</v>
      </c>
      <c r="AK14" s="65"/>
      <c r="AL14" s="61"/>
      <c r="AM14" s="59"/>
    </row>
    <row r="15" spans="1:39" ht="112.5" customHeight="1">
      <c r="A15" s="105">
        <v>7</v>
      </c>
      <c r="B15" s="106" t="s">
        <v>766</v>
      </c>
      <c r="C15" s="106" t="s">
        <v>471</v>
      </c>
      <c r="D15" s="106" t="s">
        <v>773</v>
      </c>
      <c r="E15" s="19" t="s">
        <v>99</v>
      </c>
      <c r="F15" s="143" t="s">
        <v>774</v>
      </c>
      <c r="G15" s="107" t="s">
        <v>462</v>
      </c>
      <c r="H15" s="107" t="s">
        <v>462</v>
      </c>
      <c r="I15" s="107" t="s">
        <v>462</v>
      </c>
      <c r="J15" s="107" t="s">
        <v>462</v>
      </c>
      <c r="K15" s="107" t="s">
        <v>462</v>
      </c>
      <c r="L15" s="107" t="s">
        <v>462</v>
      </c>
      <c r="M15" s="107" t="s">
        <v>462</v>
      </c>
      <c r="N15" s="107" t="s">
        <v>462</v>
      </c>
      <c r="O15" s="107" t="s">
        <v>462</v>
      </c>
      <c r="P15" s="107" t="s">
        <v>462</v>
      </c>
      <c r="Q15" s="107" t="s">
        <v>462</v>
      </c>
      <c r="R15" s="107" t="s">
        <v>462</v>
      </c>
      <c r="S15" s="107" t="s">
        <v>462</v>
      </c>
      <c r="T15" s="107" t="s">
        <v>462</v>
      </c>
      <c r="U15" s="107" t="s">
        <v>462</v>
      </c>
      <c r="V15" s="107" t="s">
        <v>462</v>
      </c>
      <c r="W15" s="107" t="s">
        <v>462</v>
      </c>
      <c r="X15" s="107" t="s">
        <v>472</v>
      </c>
      <c r="Y15" s="107" t="s">
        <v>462</v>
      </c>
      <c r="Z15" s="107" t="s">
        <v>462</v>
      </c>
      <c r="AA15" s="107" t="s">
        <v>462</v>
      </c>
      <c r="AB15" s="107" t="s">
        <v>472</v>
      </c>
      <c r="AC15" s="107" t="s">
        <v>462</v>
      </c>
      <c r="AD15" s="107" t="s">
        <v>462</v>
      </c>
      <c r="AE15" s="107" t="s">
        <v>462</v>
      </c>
      <c r="AF15" s="107" t="s">
        <v>462</v>
      </c>
      <c r="AG15" s="107" t="s">
        <v>462</v>
      </c>
      <c r="AH15" s="107" t="s">
        <v>462</v>
      </c>
      <c r="AI15" s="61"/>
      <c r="AJ15" s="128">
        <v>11</v>
      </c>
      <c r="AK15" s="61"/>
      <c r="AL15" s="61"/>
      <c r="AM15" s="59"/>
    </row>
    <row r="16" spans="1:39" ht="116.25" customHeight="1">
      <c r="A16" s="105">
        <v>8</v>
      </c>
      <c r="B16" s="106" t="s">
        <v>765</v>
      </c>
      <c r="C16" s="106" t="s">
        <v>473</v>
      </c>
      <c r="D16" s="106"/>
      <c r="E16" s="19"/>
      <c r="F16" s="143" t="s">
        <v>775</v>
      </c>
      <c r="G16" s="107" t="s">
        <v>462</v>
      </c>
      <c r="H16" s="107" t="s">
        <v>474</v>
      </c>
      <c r="I16" s="107" t="s">
        <v>462</v>
      </c>
      <c r="J16" s="107" t="s">
        <v>462</v>
      </c>
      <c r="K16" s="107" t="s">
        <v>462</v>
      </c>
      <c r="L16" s="107" t="s">
        <v>474</v>
      </c>
      <c r="M16" s="107" t="s">
        <v>474</v>
      </c>
      <c r="N16" s="107" t="s">
        <v>474</v>
      </c>
      <c r="O16" s="107" t="s">
        <v>474</v>
      </c>
      <c r="P16" s="107" t="s">
        <v>474</v>
      </c>
      <c r="Q16" s="107" t="s">
        <v>462</v>
      </c>
      <c r="R16" s="107" t="s">
        <v>462</v>
      </c>
      <c r="S16" s="107" t="s">
        <v>474</v>
      </c>
      <c r="T16" s="107" t="s">
        <v>474</v>
      </c>
      <c r="U16" s="107" t="s">
        <v>474</v>
      </c>
      <c r="V16" s="107" t="s">
        <v>474</v>
      </c>
      <c r="W16" s="107" t="s">
        <v>474</v>
      </c>
      <c r="X16" s="107" t="s">
        <v>474</v>
      </c>
      <c r="Y16" s="107" t="s">
        <v>474</v>
      </c>
      <c r="Z16" s="107" t="s">
        <v>474</v>
      </c>
      <c r="AA16" s="107" t="s">
        <v>474</v>
      </c>
      <c r="AB16" s="107" t="s">
        <v>474</v>
      </c>
      <c r="AC16" s="107" t="s">
        <v>462</v>
      </c>
      <c r="AD16" s="107" t="s">
        <v>474</v>
      </c>
      <c r="AE16" s="107" t="s">
        <v>474</v>
      </c>
      <c r="AF16" s="107" t="s">
        <v>474</v>
      </c>
      <c r="AG16" s="107" t="s">
        <v>474</v>
      </c>
      <c r="AH16" s="107" t="s">
        <v>462</v>
      </c>
      <c r="AI16" s="61"/>
      <c r="AJ16" s="128">
        <v>12</v>
      </c>
      <c r="AK16" s="61"/>
      <c r="AL16" s="61"/>
      <c r="AM16" s="59"/>
    </row>
    <row r="17" spans="1:39" ht="124.5" customHeight="1">
      <c r="A17" s="105">
        <v>9</v>
      </c>
      <c r="B17" s="106" t="s">
        <v>765</v>
      </c>
      <c r="C17" s="106" t="s">
        <v>475</v>
      </c>
      <c r="D17" s="106"/>
      <c r="E17" s="19"/>
      <c r="F17" s="143" t="s">
        <v>777</v>
      </c>
      <c r="G17" s="107" t="s">
        <v>462</v>
      </c>
      <c r="H17" s="107" t="s">
        <v>462</v>
      </c>
      <c r="I17" s="107" t="s">
        <v>462</v>
      </c>
      <c r="J17" s="107" t="s">
        <v>462</v>
      </c>
      <c r="K17" s="107" t="s">
        <v>462</v>
      </c>
      <c r="L17" s="107" t="s">
        <v>462</v>
      </c>
      <c r="M17" s="107" t="s">
        <v>462</v>
      </c>
      <c r="N17" s="107" t="s">
        <v>462</v>
      </c>
      <c r="O17" s="107" t="s">
        <v>476</v>
      </c>
      <c r="P17" s="107" t="s">
        <v>477</v>
      </c>
      <c r="Q17" s="107" t="s">
        <v>462</v>
      </c>
      <c r="R17" s="107" t="s">
        <v>462</v>
      </c>
      <c r="S17" s="107" t="s">
        <v>462</v>
      </c>
      <c r="T17" s="107" t="s">
        <v>462</v>
      </c>
      <c r="U17" s="107" t="s">
        <v>462</v>
      </c>
      <c r="V17" s="107" t="s">
        <v>462</v>
      </c>
      <c r="W17" s="107" t="s">
        <v>462</v>
      </c>
      <c r="X17" s="107" t="s">
        <v>477</v>
      </c>
      <c r="Y17" s="107" t="s">
        <v>477</v>
      </c>
      <c r="Z17" s="107" t="s">
        <v>477</v>
      </c>
      <c r="AA17" s="107" t="s">
        <v>478</v>
      </c>
      <c r="AB17" s="107" t="s">
        <v>462</v>
      </c>
      <c r="AC17" s="107" t="s">
        <v>478</v>
      </c>
      <c r="AD17" s="107" t="s">
        <v>478</v>
      </c>
      <c r="AE17" s="107" t="s">
        <v>478</v>
      </c>
      <c r="AF17" s="107" t="s">
        <v>478</v>
      </c>
      <c r="AG17" s="107" t="s">
        <v>478</v>
      </c>
      <c r="AH17" s="107" t="s">
        <v>462</v>
      </c>
      <c r="AI17" s="61"/>
      <c r="AJ17" s="128">
        <v>14</v>
      </c>
      <c r="AK17" s="61"/>
      <c r="AL17" s="61"/>
      <c r="AM17" s="59"/>
    </row>
    <row r="18" spans="1:39" ht="196.5" customHeight="1">
      <c r="A18" s="105">
        <v>10</v>
      </c>
      <c r="B18" s="106" t="s">
        <v>766</v>
      </c>
      <c r="C18" s="106" t="s">
        <v>479</v>
      </c>
      <c r="D18" s="106" t="s">
        <v>776</v>
      </c>
      <c r="E18" s="19"/>
      <c r="F18" s="143" t="s">
        <v>779</v>
      </c>
      <c r="G18" s="107" t="s">
        <v>462</v>
      </c>
      <c r="H18" s="107" t="s">
        <v>462</v>
      </c>
      <c r="I18" s="107" t="s">
        <v>462</v>
      </c>
      <c r="J18" s="107" t="s">
        <v>462</v>
      </c>
      <c r="K18" s="107" t="s">
        <v>462</v>
      </c>
      <c r="L18" s="107" t="s">
        <v>462</v>
      </c>
      <c r="M18" s="107" t="s">
        <v>462</v>
      </c>
      <c r="N18" s="107" t="s">
        <v>462</v>
      </c>
      <c r="O18" s="107" t="s">
        <v>462</v>
      </c>
      <c r="P18" s="107" t="s">
        <v>462</v>
      </c>
      <c r="Q18" s="107" t="s">
        <v>462</v>
      </c>
      <c r="R18" s="107" t="s">
        <v>462</v>
      </c>
      <c r="S18" s="107" t="s">
        <v>462</v>
      </c>
      <c r="T18" s="107" t="s">
        <v>462</v>
      </c>
      <c r="U18" s="107" t="s">
        <v>462</v>
      </c>
      <c r="V18" s="107" t="s">
        <v>462</v>
      </c>
      <c r="W18" s="107" t="s">
        <v>462</v>
      </c>
      <c r="X18" s="107" t="s">
        <v>462</v>
      </c>
      <c r="Y18" s="107" t="s">
        <v>462</v>
      </c>
      <c r="Z18" s="107" t="s">
        <v>462</v>
      </c>
      <c r="AA18" s="107" t="s">
        <v>480</v>
      </c>
      <c r="AB18" s="107" t="s">
        <v>462</v>
      </c>
      <c r="AC18" s="107" t="s">
        <v>462</v>
      </c>
      <c r="AD18" s="107" t="s">
        <v>480</v>
      </c>
      <c r="AE18" s="107" t="s">
        <v>462</v>
      </c>
      <c r="AF18" s="107" t="s">
        <v>462</v>
      </c>
      <c r="AG18" s="107" t="s">
        <v>462</v>
      </c>
      <c r="AH18" s="107" t="s">
        <v>462</v>
      </c>
      <c r="AI18" s="61"/>
      <c r="AJ18" s="128">
        <v>15</v>
      </c>
      <c r="AK18" s="61"/>
      <c r="AL18" s="61"/>
      <c r="AM18" s="59"/>
    </row>
    <row r="19" spans="1:39" ht="177" customHeight="1">
      <c r="A19" s="105">
        <v>11</v>
      </c>
      <c r="B19" s="106" t="s">
        <v>766</v>
      </c>
      <c r="C19" s="106" t="s">
        <v>481</v>
      </c>
      <c r="D19" s="106" t="s">
        <v>781</v>
      </c>
      <c r="E19" s="19"/>
      <c r="F19" s="143" t="s">
        <v>778</v>
      </c>
      <c r="G19" s="107" t="s">
        <v>462</v>
      </c>
      <c r="H19" s="107" t="s">
        <v>462</v>
      </c>
      <c r="I19" s="107" t="s">
        <v>462</v>
      </c>
      <c r="J19" s="107" t="s">
        <v>462</v>
      </c>
      <c r="K19" s="107" t="s">
        <v>462</v>
      </c>
      <c r="L19" s="107" t="s">
        <v>462</v>
      </c>
      <c r="M19" s="107" t="s">
        <v>462</v>
      </c>
      <c r="N19" s="107" t="s">
        <v>462</v>
      </c>
      <c r="O19" s="107" t="s">
        <v>462</v>
      </c>
      <c r="P19" s="107" t="s">
        <v>462</v>
      </c>
      <c r="Q19" s="107" t="s">
        <v>462</v>
      </c>
      <c r="R19" s="107" t="s">
        <v>462</v>
      </c>
      <c r="S19" s="107" t="s">
        <v>462</v>
      </c>
      <c r="T19" s="107" t="s">
        <v>462</v>
      </c>
      <c r="U19" s="107" t="s">
        <v>462</v>
      </c>
      <c r="V19" s="107" t="s">
        <v>462</v>
      </c>
      <c r="W19" s="107" t="s">
        <v>462</v>
      </c>
      <c r="X19" s="107" t="s">
        <v>462</v>
      </c>
      <c r="Y19" s="107" t="s">
        <v>462</v>
      </c>
      <c r="Z19" s="107" t="s">
        <v>462</v>
      </c>
      <c r="AA19" s="107" t="s">
        <v>462</v>
      </c>
      <c r="AB19" s="107" t="s">
        <v>462</v>
      </c>
      <c r="AC19" s="107" t="s">
        <v>462</v>
      </c>
      <c r="AD19" s="107" t="s">
        <v>462</v>
      </c>
      <c r="AE19" s="107" t="s">
        <v>482</v>
      </c>
      <c r="AF19" s="107" t="s">
        <v>462</v>
      </c>
      <c r="AG19" s="107" t="s">
        <v>462</v>
      </c>
      <c r="AH19" s="107" t="s">
        <v>462</v>
      </c>
      <c r="AI19" s="61"/>
      <c r="AJ19" s="128">
        <v>16</v>
      </c>
      <c r="AK19" s="61"/>
      <c r="AL19" s="61"/>
      <c r="AM19" s="59"/>
    </row>
    <row r="20" spans="1:39" ht="126" customHeight="1">
      <c r="A20" s="105">
        <v>12</v>
      </c>
      <c r="B20" s="106" t="s">
        <v>766</v>
      </c>
      <c r="C20" s="106" t="s">
        <v>483</v>
      </c>
      <c r="D20" s="106"/>
      <c r="E20" s="19"/>
      <c r="F20" s="143" t="s">
        <v>780</v>
      </c>
      <c r="G20" s="107" t="s">
        <v>462</v>
      </c>
      <c r="H20" s="107" t="s">
        <v>462</v>
      </c>
      <c r="I20" s="107" t="s">
        <v>462</v>
      </c>
      <c r="J20" s="107" t="s">
        <v>462</v>
      </c>
      <c r="K20" s="107" t="s">
        <v>462</v>
      </c>
      <c r="L20" s="107" t="s">
        <v>462</v>
      </c>
      <c r="M20" s="107" t="s">
        <v>462</v>
      </c>
      <c r="N20" s="107" t="s">
        <v>462</v>
      </c>
      <c r="O20" s="107" t="s">
        <v>484</v>
      </c>
      <c r="P20" s="107" t="s">
        <v>462</v>
      </c>
      <c r="Q20" s="107" t="s">
        <v>462</v>
      </c>
      <c r="R20" s="107" t="s">
        <v>462</v>
      </c>
      <c r="S20" s="107" t="s">
        <v>462</v>
      </c>
      <c r="T20" s="107" t="s">
        <v>462</v>
      </c>
      <c r="U20" s="107" t="s">
        <v>462</v>
      </c>
      <c r="V20" s="107" t="s">
        <v>462</v>
      </c>
      <c r="W20" s="107" t="s">
        <v>462</v>
      </c>
      <c r="X20" s="107" t="s">
        <v>462</v>
      </c>
      <c r="Y20" s="107" t="s">
        <v>462</v>
      </c>
      <c r="Z20" s="107" t="s">
        <v>462</v>
      </c>
      <c r="AA20" s="107" t="s">
        <v>462</v>
      </c>
      <c r="AB20" s="107" t="s">
        <v>462</v>
      </c>
      <c r="AC20" s="107" t="s">
        <v>462</v>
      </c>
      <c r="AD20" s="107" t="s">
        <v>462</v>
      </c>
      <c r="AE20" s="107" t="s">
        <v>462</v>
      </c>
      <c r="AF20" s="107" t="s">
        <v>485</v>
      </c>
      <c r="AG20" s="107" t="s">
        <v>485</v>
      </c>
      <c r="AH20" s="107" t="s">
        <v>462</v>
      </c>
      <c r="AI20" s="61"/>
      <c r="AJ20" s="128">
        <v>17</v>
      </c>
      <c r="AK20" s="61"/>
      <c r="AL20" s="61"/>
      <c r="AM20" s="59"/>
    </row>
    <row r="21" spans="1:39" ht="156" customHeight="1">
      <c r="A21" s="105">
        <v>13</v>
      </c>
      <c r="B21" s="106" t="s">
        <v>766</v>
      </c>
      <c r="C21" s="106" t="s">
        <v>486</v>
      </c>
      <c r="D21" s="106" t="s">
        <v>804</v>
      </c>
      <c r="E21" s="19"/>
      <c r="F21" s="143" t="s">
        <v>876</v>
      </c>
      <c r="G21" s="107" t="s">
        <v>462</v>
      </c>
      <c r="H21" s="107" t="s">
        <v>462</v>
      </c>
      <c r="I21" s="107" t="s">
        <v>462</v>
      </c>
      <c r="J21" s="107" t="s">
        <v>462</v>
      </c>
      <c r="K21" s="107" t="s">
        <v>462</v>
      </c>
      <c r="L21" s="107" t="s">
        <v>462</v>
      </c>
      <c r="M21" s="107" t="s">
        <v>462</v>
      </c>
      <c r="N21" s="107" t="s">
        <v>462</v>
      </c>
      <c r="O21" s="107" t="s">
        <v>462</v>
      </c>
      <c r="P21" s="107" t="s">
        <v>487</v>
      </c>
      <c r="Q21" s="107" t="s">
        <v>462</v>
      </c>
      <c r="R21" s="107" t="s">
        <v>462</v>
      </c>
      <c r="S21" s="107" t="s">
        <v>462</v>
      </c>
      <c r="T21" s="107" t="s">
        <v>462</v>
      </c>
      <c r="U21" s="107" t="s">
        <v>462</v>
      </c>
      <c r="V21" s="107" t="s">
        <v>462</v>
      </c>
      <c r="W21" s="107" t="s">
        <v>462</v>
      </c>
      <c r="X21" s="107" t="s">
        <v>462</v>
      </c>
      <c r="Y21" s="107" t="s">
        <v>462</v>
      </c>
      <c r="Z21" s="107" t="s">
        <v>488</v>
      </c>
      <c r="AA21" s="107" t="s">
        <v>462</v>
      </c>
      <c r="AB21" s="107" t="s">
        <v>462</v>
      </c>
      <c r="AC21" s="107" t="s">
        <v>462</v>
      </c>
      <c r="AD21" s="107" t="s">
        <v>462</v>
      </c>
      <c r="AE21" s="107" t="s">
        <v>462</v>
      </c>
      <c r="AF21" s="107" t="s">
        <v>462</v>
      </c>
      <c r="AG21" s="107" t="s">
        <v>462</v>
      </c>
      <c r="AH21" s="107" t="s">
        <v>462</v>
      </c>
      <c r="AI21" s="61"/>
      <c r="AJ21" s="128">
        <v>18</v>
      </c>
      <c r="AK21" s="61"/>
      <c r="AL21" s="61"/>
      <c r="AM21" s="59"/>
    </row>
    <row r="22" spans="1:39" ht="126" customHeight="1">
      <c r="A22" s="105">
        <v>14</v>
      </c>
      <c r="B22" s="106" t="s">
        <v>766</v>
      </c>
      <c r="C22" s="106" t="s">
        <v>489</v>
      </c>
      <c r="D22" s="106" t="s">
        <v>783</v>
      </c>
      <c r="E22" s="19"/>
      <c r="F22" s="143" t="s">
        <v>782</v>
      </c>
      <c r="G22" s="107" t="s">
        <v>462</v>
      </c>
      <c r="H22" s="107" t="s">
        <v>462</v>
      </c>
      <c r="I22" s="107" t="s">
        <v>462</v>
      </c>
      <c r="J22" s="107" t="s">
        <v>462</v>
      </c>
      <c r="K22" s="107" t="s">
        <v>462</v>
      </c>
      <c r="L22" s="107" t="s">
        <v>462</v>
      </c>
      <c r="M22" s="107" t="s">
        <v>462</v>
      </c>
      <c r="N22" s="107" t="s">
        <v>462</v>
      </c>
      <c r="O22" s="107" t="s">
        <v>462</v>
      </c>
      <c r="P22" s="107" t="s">
        <v>462</v>
      </c>
      <c r="Q22" s="107" t="s">
        <v>462</v>
      </c>
      <c r="R22" s="107" t="s">
        <v>462</v>
      </c>
      <c r="S22" s="107" t="s">
        <v>462</v>
      </c>
      <c r="T22" s="107" t="s">
        <v>462</v>
      </c>
      <c r="U22" s="107" t="s">
        <v>462</v>
      </c>
      <c r="V22" s="107" t="s">
        <v>462</v>
      </c>
      <c r="W22" s="107" t="s">
        <v>462</v>
      </c>
      <c r="X22" s="107" t="s">
        <v>462</v>
      </c>
      <c r="Y22" s="107" t="s">
        <v>490</v>
      </c>
      <c r="Z22" s="107" t="s">
        <v>462</v>
      </c>
      <c r="AA22" s="107" t="s">
        <v>462</v>
      </c>
      <c r="AB22" s="107" t="s">
        <v>462</v>
      </c>
      <c r="AC22" s="107" t="s">
        <v>462</v>
      </c>
      <c r="AD22" s="107" t="s">
        <v>462</v>
      </c>
      <c r="AE22" s="107" t="s">
        <v>462</v>
      </c>
      <c r="AF22" s="107" t="s">
        <v>462</v>
      </c>
      <c r="AG22" s="107" t="s">
        <v>462</v>
      </c>
      <c r="AH22" s="107" t="s">
        <v>462</v>
      </c>
      <c r="AI22" s="61"/>
      <c r="AJ22" s="128">
        <v>19</v>
      </c>
      <c r="AK22" s="61"/>
      <c r="AL22" s="61"/>
      <c r="AM22" s="59"/>
    </row>
    <row r="23" spans="1:39" ht="126" customHeight="1">
      <c r="A23" s="105">
        <v>15</v>
      </c>
      <c r="B23" s="106" t="s">
        <v>766</v>
      </c>
      <c r="C23" s="106" t="s">
        <v>491</v>
      </c>
      <c r="D23" s="106"/>
      <c r="E23" s="19"/>
      <c r="F23" s="143" t="s">
        <v>784</v>
      </c>
      <c r="G23" s="107" t="s">
        <v>492</v>
      </c>
      <c r="H23" s="107" t="s">
        <v>462</v>
      </c>
      <c r="I23" s="107" t="s">
        <v>462</v>
      </c>
      <c r="J23" s="107" t="s">
        <v>462</v>
      </c>
      <c r="K23" s="107" t="s">
        <v>462</v>
      </c>
      <c r="L23" s="107" t="s">
        <v>462</v>
      </c>
      <c r="M23" s="107" t="s">
        <v>462</v>
      </c>
      <c r="N23" s="107" t="s">
        <v>462</v>
      </c>
      <c r="O23" s="107" t="s">
        <v>462</v>
      </c>
      <c r="P23" s="107" t="s">
        <v>462</v>
      </c>
      <c r="Q23" s="107" t="s">
        <v>462</v>
      </c>
      <c r="R23" s="107" t="s">
        <v>462</v>
      </c>
      <c r="S23" s="107" t="s">
        <v>462</v>
      </c>
      <c r="T23" s="107" t="s">
        <v>462</v>
      </c>
      <c r="U23" s="107" t="s">
        <v>462</v>
      </c>
      <c r="V23" s="107" t="s">
        <v>462</v>
      </c>
      <c r="W23" s="107" t="s">
        <v>462</v>
      </c>
      <c r="X23" s="107" t="s">
        <v>462</v>
      </c>
      <c r="Y23" s="107" t="s">
        <v>462</v>
      </c>
      <c r="Z23" s="107" t="s">
        <v>462</v>
      </c>
      <c r="AA23" s="107" t="s">
        <v>462</v>
      </c>
      <c r="AB23" s="107" t="s">
        <v>462</v>
      </c>
      <c r="AC23" s="107" t="s">
        <v>462</v>
      </c>
      <c r="AD23" s="107" t="s">
        <v>462</v>
      </c>
      <c r="AE23" s="107" t="s">
        <v>462</v>
      </c>
      <c r="AF23" s="107" t="s">
        <v>462</v>
      </c>
      <c r="AG23" s="107" t="s">
        <v>462</v>
      </c>
      <c r="AH23" s="107" t="s">
        <v>462</v>
      </c>
      <c r="AI23" s="61"/>
      <c r="AJ23" s="128">
        <v>20</v>
      </c>
      <c r="AK23" s="61"/>
      <c r="AL23" s="61"/>
      <c r="AM23" s="59"/>
    </row>
    <row r="24" spans="1:39" ht="77.25" customHeight="1">
      <c r="A24" s="105">
        <v>16</v>
      </c>
      <c r="B24" s="106" t="s">
        <v>765</v>
      </c>
      <c r="C24" s="106" t="s">
        <v>493</v>
      </c>
      <c r="D24" s="106"/>
      <c r="E24" s="19"/>
      <c r="F24" s="143" t="s">
        <v>494</v>
      </c>
      <c r="G24" s="107" t="s">
        <v>462</v>
      </c>
      <c r="H24" s="107" t="s">
        <v>462</v>
      </c>
      <c r="I24" s="107" t="s">
        <v>462</v>
      </c>
      <c r="J24" s="107" t="s">
        <v>462</v>
      </c>
      <c r="K24" s="107" t="s">
        <v>462</v>
      </c>
      <c r="L24" s="107" t="s">
        <v>462</v>
      </c>
      <c r="M24" s="107" t="s">
        <v>462</v>
      </c>
      <c r="N24" s="107" t="s">
        <v>462</v>
      </c>
      <c r="O24" s="107" t="s">
        <v>462</v>
      </c>
      <c r="P24" s="107" t="s">
        <v>462</v>
      </c>
      <c r="Q24" s="107" t="s">
        <v>462</v>
      </c>
      <c r="R24" s="107" t="s">
        <v>462</v>
      </c>
      <c r="S24" s="107" t="s">
        <v>462</v>
      </c>
      <c r="T24" s="107" t="s">
        <v>462</v>
      </c>
      <c r="U24" s="107" t="s">
        <v>462</v>
      </c>
      <c r="V24" s="107" t="s">
        <v>462</v>
      </c>
      <c r="W24" s="107" t="s">
        <v>462</v>
      </c>
      <c r="X24" s="107" t="s">
        <v>495</v>
      </c>
      <c r="Y24" s="107" t="s">
        <v>462</v>
      </c>
      <c r="Z24" s="107" t="s">
        <v>462</v>
      </c>
      <c r="AA24" s="107" t="s">
        <v>462</v>
      </c>
      <c r="AB24" s="107" t="s">
        <v>495</v>
      </c>
      <c r="AC24" s="107" t="s">
        <v>462</v>
      </c>
      <c r="AD24" s="107" t="s">
        <v>462</v>
      </c>
      <c r="AE24" s="107" t="s">
        <v>462</v>
      </c>
      <c r="AF24" s="107" t="s">
        <v>462</v>
      </c>
      <c r="AG24" s="107" t="s">
        <v>462</v>
      </c>
      <c r="AH24" s="107" t="s">
        <v>462</v>
      </c>
      <c r="AI24" s="61"/>
      <c r="AJ24" s="128">
        <v>21</v>
      </c>
      <c r="AK24" s="61"/>
      <c r="AL24" s="61"/>
      <c r="AM24" s="59"/>
    </row>
    <row r="25" spans="1:39" ht="192" customHeight="1">
      <c r="A25" s="105">
        <v>17</v>
      </c>
      <c r="B25" s="106" t="s">
        <v>765</v>
      </c>
      <c r="C25" s="106" t="s">
        <v>496</v>
      </c>
      <c r="D25" s="106"/>
      <c r="E25" s="19"/>
      <c r="F25" s="143" t="s">
        <v>785</v>
      </c>
      <c r="G25" s="107" t="s">
        <v>462</v>
      </c>
      <c r="H25" s="107" t="s">
        <v>462</v>
      </c>
      <c r="I25" s="107" t="s">
        <v>462</v>
      </c>
      <c r="J25" s="107" t="s">
        <v>462</v>
      </c>
      <c r="K25" s="107" t="s">
        <v>497</v>
      </c>
      <c r="L25" s="107" t="s">
        <v>462</v>
      </c>
      <c r="M25" s="107" t="s">
        <v>462</v>
      </c>
      <c r="N25" s="107" t="s">
        <v>462</v>
      </c>
      <c r="O25" s="107" t="s">
        <v>462</v>
      </c>
      <c r="P25" s="107" t="s">
        <v>462</v>
      </c>
      <c r="Q25" s="107" t="s">
        <v>462</v>
      </c>
      <c r="R25" s="107" t="s">
        <v>462</v>
      </c>
      <c r="S25" s="107" t="s">
        <v>462</v>
      </c>
      <c r="T25" s="107" t="s">
        <v>462</v>
      </c>
      <c r="U25" s="107" t="s">
        <v>462</v>
      </c>
      <c r="V25" s="107" t="s">
        <v>462</v>
      </c>
      <c r="W25" s="107" t="s">
        <v>462</v>
      </c>
      <c r="X25" s="107" t="s">
        <v>462</v>
      </c>
      <c r="Y25" s="107" t="s">
        <v>462</v>
      </c>
      <c r="Z25" s="107" t="s">
        <v>462</v>
      </c>
      <c r="AA25" s="107" t="s">
        <v>462</v>
      </c>
      <c r="AB25" s="107" t="s">
        <v>462</v>
      </c>
      <c r="AC25" s="107" t="s">
        <v>462</v>
      </c>
      <c r="AD25" s="107" t="s">
        <v>462</v>
      </c>
      <c r="AE25" s="107" t="s">
        <v>462</v>
      </c>
      <c r="AF25" s="107" t="s">
        <v>462</v>
      </c>
      <c r="AG25" s="107" t="s">
        <v>462</v>
      </c>
      <c r="AH25" s="107" t="s">
        <v>462</v>
      </c>
      <c r="AI25" s="65"/>
      <c r="AJ25" s="128">
        <v>23</v>
      </c>
      <c r="AK25" s="61"/>
      <c r="AL25" s="61"/>
      <c r="AM25" s="59"/>
    </row>
    <row r="26" spans="1:39" ht="145.5" customHeight="1">
      <c r="A26" s="105">
        <v>18</v>
      </c>
      <c r="B26" s="106" t="s">
        <v>765</v>
      </c>
      <c r="C26" s="106" t="s">
        <v>58</v>
      </c>
      <c r="D26" s="106"/>
      <c r="E26" s="19"/>
      <c r="F26" s="143" t="s">
        <v>786</v>
      </c>
      <c r="G26" s="107" t="s">
        <v>462</v>
      </c>
      <c r="H26" s="107" t="s">
        <v>462</v>
      </c>
      <c r="I26" s="107" t="s">
        <v>462</v>
      </c>
      <c r="J26" s="107" t="s">
        <v>462</v>
      </c>
      <c r="K26" s="107" t="s">
        <v>498</v>
      </c>
      <c r="L26" s="107" t="s">
        <v>462</v>
      </c>
      <c r="M26" s="107" t="s">
        <v>462</v>
      </c>
      <c r="N26" s="107" t="s">
        <v>462</v>
      </c>
      <c r="O26" s="107" t="s">
        <v>462</v>
      </c>
      <c r="P26" s="107" t="s">
        <v>462</v>
      </c>
      <c r="Q26" s="107" t="s">
        <v>462</v>
      </c>
      <c r="R26" s="107" t="s">
        <v>462</v>
      </c>
      <c r="S26" s="107" t="s">
        <v>462</v>
      </c>
      <c r="T26" s="107" t="s">
        <v>462</v>
      </c>
      <c r="U26" s="107" t="s">
        <v>462</v>
      </c>
      <c r="V26" s="107" t="s">
        <v>462</v>
      </c>
      <c r="W26" s="107" t="s">
        <v>462</v>
      </c>
      <c r="X26" s="107" t="s">
        <v>462</v>
      </c>
      <c r="Y26" s="107" t="s">
        <v>462</v>
      </c>
      <c r="Z26" s="107" t="s">
        <v>462</v>
      </c>
      <c r="AA26" s="107" t="s">
        <v>462</v>
      </c>
      <c r="AB26" s="107" t="s">
        <v>462</v>
      </c>
      <c r="AC26" s="107" t="s">
        <v>462</v>
      </c>
      <c r="AD26" s="107" t="s">
        <v>462</v>
      </c>
      <c r="AE26" s="107" t="s">
        <v>462</v>
      </c>
      <c r="AF26" s="107" t="s">
        <v>462</v>
      </c>
      <c r="AG26" s="107" t="s">
        <v>462</v>
      </c>
      <c r="AH26" s="107" t="s">
        <v>462</v>
      </c>
      <c r="AI26" s="65"/>
      <c r="AJ26" s="128">
        <v>24</v>
      </c>
      <c r="AK26" s="61"/>
      <c r="AL26" s="61"/>
      <c r="AM26" s="59"/>
    </row>
    <row r="27" spans="1:39" ht="105" customHeight="1">
      <c r="A27" s="105">
        <v>19</v>
      </c>
      <c r="B27" s="106" t="s">
        <v>766</v>
      </c>
      <c r="C27" s="106" t="s">
        <v>499</v>
      </c>
      <c r="D27" s="106"/>
      <c r="E27" s="19" t="s">
        <v>787</v>
      </c>
      <c r="F27" s="143" t="s">
        <v>788</v>
      </c>
      <c r="G27" s="107" t="s">
        <v>462</v>
      </c>
      <c r="H27" s="107" t="s">
        <v>462</v>
      </c>
      <c r="I27" s="107" t="s">
        <v>462</v>
      </c>
      <c r="J27" s="107" t="s">
        <v>462</v>
      </c>
      <c r="K27" s="107" t="s">
        <v>500</v>
      </c>
      <c r="L27" s="107" t="s">
        <v>462</v>
      </c>
      <c r="M27" s="107" t="s">
        <v>462</v>
      </c>
      <c r="N27" s="107" t="s">
        <v>462</v>
      </c>
      <c r="O27" s="107" t="s">
        <v>462</v>
      </c>
      <c r="P27" s="107" t="s">
        <v>462</v>
      </c>
      <c r="Q27" s="107" t="s">
        <v>462</v>
      </c>
      <c r="R27" s="107" t="s">
        <v>462</v>
      </c>
      <c r="S27" s="107" t="s">
        <v>462</v>
      </c>
      <c r="T27" s="107" t="s">
        <v>462</v>
      </c>
      <c r="U27" s="107" t="s">
        <v>462</v>
      </c>
      <c r="V27" s="107" t="s">
        <v>462</v>
      </c>
      <c r="W27" s="107" t="s">
        <v>462</v>
      </c>
      <c r="X27" s="107" t="s">
        <v>462</v>
      </c>
      <c r="Y27" s="107" t="s">
        <v>462</v>
      </c>
      <c r="Z27" s="107" t="s">
        <v>462</v>
      </c>
      <c r="AA27" s="107" t="s">
        <v>462</v>
      </c>
      <c r="AB27" s="107" t="s">
        <v>462</v>
      </c>
      <c r="AC27" s="107" t="s">
        <v>462</v>
      </c>
      <c r="AD27" s="107" t="s">
        <v>462</v>
      </c>
      <c r="AE27" s="107" t="s">
        <v>462</v>
      </c>
      <c r="AF27" s="107" t="s">
        <v>462</v>
      </c>
      <c r="AG27" s="107" t="s">
        <v>462</v>
      </c>
      <c r="AH27" s="107" t="s">
        <v>462</v>
      </c>
      <c r="AI27" s="65"/>
      <c r="AJ27" s="128">
        <v>25</v>
      </c>
      <c r="AK27" s="61"/>
      <c r="AL27" s="61"/>
      <c r="AM27" s="59"/>
    </row>
    <row r="28" spans="1:39" ht="91.5" customHeight="1">
      <c r="A28" s="105">
        <v>20</v>
      </c>
      <c r="B28" s="106" t="s">
        <v>765</v>
      </c>
      <c r="C28" s="106" t="s">
        <v>501</v>
      </c>
      <c r="D28" s="119"/>
      <c r="E28" s="19"/>
      <c r="F28" s="143" t="s">
        <v>789</v>
      </c>
      <c r="G28" s="107" t="s">
        <v>462</v>
      </c>
      <c r="H28" s="107" t="s">
        <v>462</v>
      </c>
      <c r="I28" s="107" t="s">
        <v>462</v>
      </c>
      <c r="J28" s="107" t="s">
        <v>462</v>
      </c>
      <c r="K28" s="107" t="s">
        <v>502</v>
      </c>
      <c r="L28" s="107" t="s">
        <v>462</v>
      </c>
      <c r="M28" s="107" t="s">
        <v>462</v>
      </c>
      <c r="N28" s="107" t="s">
        <v>462</v>
      </c>
      <c r="O28" s="107" t="s">
        <v>462</v>
      </c>
      <c r="P28" s="107" t="s">
        <v>462</v>
      </c>
      <c r="Q28" s="107" t="s">
        <v>462</v>
      </c>
      <c r="R28" s="107" t="s">
        <v>462</v>
      </c>
      <c r="S28" s="107" t="s">
        <v>462</v>
      </c>
      <c r="T28" s="107" t="s">
        <v>462</v>
      </c>
      <c r="U28" s="107" t="s">
        <v>462</v>
      </c>
      <c r="V28" s="107" t="s">
        <v>462</v>
      </c>
      <c r="W28" s="107" t="s">
        <v>462</v>
      </c>
      <c r="X28" s="107" t="s">
        <v>462</v>
      </c>
      <c r="Y28" s="107" t="s">
        <v>462</v>
      </c>
      <c r="Z28" s="107" t="s">
        <v>462</v>
      </c>
      <c r="AA28" s="107" t="s">
        <v>462</v>
      </c>
      <c r="AB28" s="107" t="s">
        <v>462</v>
      </c>
      <c r="AC28" s="107" t="s">
        <v>462</v>
      </c>
      <c r="AD28" s="107" t="s">
        <v>462</v>
      </c>
      <c r="AE28" s="107" t="s">
        <v>462</v>
      </c>
      <c r="AF28" s="107" t="s">
        <v>462</v>
      </c>
      <c r="AG28" s="107" t="s">
        <v>462</v>
      </c>
      <c r="AH28" s="107" t="s">
        <v>462</v>
      </c>
      <c r="AI28" s="61"/>
      <c r="AJ28" s="128">
        <v>26</v>
      </c>
      <c r="AK28" s="65"/>
      <c r="AL28" s="61"/>
      <c r="AM28" s="59"/>
    </row>
    <row r="29" spans="1:39" ht="197.25" customHeight="1">
      <c r="A29" s="105">
        <v>21</v>
      </c>
      <c r="B29" s="106" t="s">
        <v>766</v>
      </c>
      <c r="C29" s="106" t="s">
        <v>503</v>
      </c>
      <c r="D29" s="119" t="s">
        <v>790</v>
      </c>
      <c r="E29" s="19" t="s">
        <v>787</v>
      </c>
      <c r="F29" s="143" t="s">
        <v>791</v>
      </c>
      <c r="G29" s="107" t="s">
        <v>462</v>
      </c>
      <c r="H29" s="107" t="s">
        <v>462</v>
      </c>
      <c r="I29" s="107" t="s">
        <v>462</v>
      </c>
      <c r="J29" s="107" t="s">
        <v>462</v>
      </c>
      <c r="K29" s="107" t="s">
        <v>462</v>
      </c>
      <c r="L29" s="107" t="s">
        <v>462</v>
      </c>
      <c r="M29" s="107" t="s">
        <v>462</v>
      </c>
      <c r="N29" s="107" t="s">
        <v>462</v>
      </c>
      <c r="O29" s="107" t="s">
        <v>504</v>
      </c>
      <c r="P29" s="107" t="s">
        <v>462</v>
      </c>
      <c r="Q29" s="107" t="s">
        <v>462</v>
      </c>
      <c r="R29" s="107" t="s">
        <v>462</v>
      </c>
      <c r="S29" s="107" t="s">
        <v>462</v>
      </c>
      <c r="T29" s="107" t="s">
        <v>462</v>
      </c>
      <c r="U29" s="107" t="s">
        <v>462</v>
      </c>
      <c r="V29" s="107" t="s">
        <v>462</v>
      </c>
      <c r="W29" s="107" t="s">
        <v>462</v>
      </c>
      <c r="X29" s="107" t="s">
        <v>462</v>
      </c>
      <c r="Y29" s="107" t="s">
        <v>462</v>
      </c>
      <c r="Z29" s="107" t="s">
        <v>462</v>
      </c>
      <c r="AA29" s="107" t="s">
        <v>462</v>
      </c>
      <c r="AB29" s="107" t="s">
        <v>462</v>
      </c>
      <c r="AC29" s="107" t="s">
        <v>462</v>
      </c>
      <c r="AD29" s="107" t="s">
        <v>462</v>
      </c>
      <c r="AE29" s="107" t="s">
        <v>462</v>
      </c>
      <c r="AF29" s="107" t="s">
        <v>462</v>
      </c>
      <c r="AG29" s="107" t="s">
        <v>462</v>
      </c>
      <c r="AH29" s="107" t="s">
        <v>462</v>
      </c>
      <c r="AI29" s="61"/>
      <c r="AJ29" s="128">
        <v>27</v>
      </c>
      <c r="AK29" s="65"/>
      <c r="AL29" s="61"/>
      <c r="AM29" s="59"/>
    </row>
    <row r="30" spans="1:39" ht="104.25" customHeight="1">
      <c r="A30" s="105">
        <v>22</v>
      </c>
      <c r="B30" s="106" t="s">
        <v>766</v>
      </c>
      <c r="C30" s="106" t="s">
        <v>505</v>
      </c>
      <c r="D30" s="106" t="s">
        <v>792</v>
      </c>
      <c r="E30" s="19"/>
      <c r="F30" s="143" t="s">
        <v>793</v>
      </c>
      <c r="G30" s="107" t="s">
        <v>462</v>
      </c>
      <c r="H30" s="107" t="s">
        <v>462</v>
      </c>
      <c r="I30" s="107" t="s">
        <v>462</v>
      </c>
      <c r="J30" s="107" t="s">
        <v>462</v>
      </c>
      <c r="K30" s="107" t="s">
        <v>462</v>
      </c>
      <c r="L30" s="107" t="s">
        <v>462</v>
      </c>
      <c r="M30" s="107" t="s">
        <v>462</v>
      </c>
      <c r="N30" s="107" t="s">
        <v>462</v>
      </c>
      <c r="O30" s="107" t="s">
        <v>462</v>
      </c>
      <c r="P30" s="107" t="s">
        <v>462</v>
      </c>
      <c r="Q30" s="107" t="s">
        <v>462</v>
      </c>
      <c r="R30" s="107" t="s">
        <v>462</v>
      </c>
      <c r="S30" s="107" t="s">
        <v>462</v>
      </c>
      <c r="T30" s="107" t="s">
        <v>462</v>
      </c>
      <c r="U30" s="107" t="s">
        <v>462</v>
      </c>
      <c r="V30" s="107" t="s">
        <v>462</v>
      </c>
      <c r="W30" s="107" t="s">
        <v>462</v>
      </c>
      <c r="X30" s="107" t="s">
        <v>462</v>
      </c>
      <c r="Y30" s="107" t="s">
        <v>794</v>
      </c>
      <c r="Z30" s="107" t="s">
        <v>462</v>
      </c>
      <c r="AA30" s="107" t="s">
        <v>462</v>
      </c>
      <c r="AB30" s="107" t="s">
        <v>462</v>
      </c>
      <c r="AC30" s="107" t="s">
        <v>462</v>
      </c>
      <c r="AD30" s="107" t="s">
        <v>462</v>
      </c>
      <c r="AE30" s="107" t="s">
        <v>462</v>
      </c>
      <c r="AF30" s="107" t="s">
        <v>462</v>
      </c>
      <c r="AG30" s="107" t="s">
        <v>462</v>
      </c>
      <c r="AH30" s="107" t="s">
        <v>462</v>
      </c>
      <c r="AI30" s="61"/>
      <c r="AJ30" s="128">
        <v>28</v>
      </c>
      <c r="AK30" s="65"/>
      <c r="AL30" s="61"/>
      <c r="AM30" s="59"/>
    </row>
    <row r="31" spans="1:39" ht="100.5" customHeight="1">
      <c r="A31" s="105">
        <v>23</v>
      </c>
      <c r="B31" s="106" t="s">
        <v>766</v>
      </c>
      <c r="C31" s="106" t="s">
        <v>64</v>
      </c>
      <c r="D31" s="106" t="s">
        <v>796</v>
      </c>
      <c r="E31" s="19" t="s">
        <v>787</v>
      </c>
      <c r="F31" s="143" t="s">
        <v>795</v>
      </c>
      <c r="G31" s="107" t="s">
        <v>462</v>
      </c>
      <c r="H31" s="107" t="s">
        <v>462</v>
      </c>
      <c r="I31" s="107" t="s">
        <v>462</v>
      </c>
      <c r="J31" s="107" t="s">
        <v>462</v>
      </c>
      <c r="K31" s="107" t="s">
        <v>462</v>
      </c>
      <c r="L31" s="107" t="s">
        <v>462</v>
      </c>
      <c r="M31" s="107" t="s">
        <v>462</v>
      </c>
      <c r="N31" s="107" t="s">
        <v>462</v>
      </c>
      <c r="O31" s="107" t="s">
        <v>462</v>
      </c>
      <c r="P31" s="107" t="s">
        <v>462</v>
      </c>
      <c r="Q31" s="107" t="s">
        <v>462</v>
      </c>
      <c r="R31" s="107" t="s">
        <v>462</v>
      </c>
      <c r="S31" s="107" t="s">
        <v>462</v>
      </c>
      <c r="T31" s="107" t="s">
        <v>462</v>
      </c>
      <c r="U31" s="107" t="s">
        <v>462</v>
      </c>
      <c r="V31" s="107" t="s">
        <v>462</v>
      </c>
      <c r="W31" s="107" t="s">
        <v>462</v>
      </c>
      <c r="X31" s="107" t="s">
        <v>462</v>
      </c>
      <c r="Y31" s="107" t="s">
        <v>462</v>
      </c>
      <c r="Z31" s="107" t="s">
        <v>462</v>
      </c>
      <c r="AA31" s="107" t="s">
        <v>462</v>
      </c>
      <c r="AB31" s="107" t="s">
        <v>462</v>
      </c>
      <c r="AC31" s="107" t="s">
        <v>462</v>
      </c>
      <c r="AD31" s="107" t="s">
        <v>462</v>
      </c>
      <c r="AE31" s="107" t="s">
        <v>506</v>
      </c>
      <c r="AF31" s="107" t="s">
        <v>462</v>
      </c>
      <c r="AG31" s="107" t="s">
        <v>462</v>
      </c>
      <c r="AH31" s="107" t="s">
        <v>462</v>
      </c>
      <c r="AI31" s="61"/>
      <c r="AJ31" s="128">
        <v>29</v>
      </c>
      <c r="AK31" s="61"/>
      <c r="AL31" s="61"/>
      <c r="AM31" s="59"/>
    </row>
    <row r="32" spans="1:39" ht="153" customHeight="1">
      <c r="A32" s="105">
        <v>24</v>
      </c>
      <c r="B32" s="106" t="s">
        <v>766</v>
      </c>
      <c r="C32" s="106" t="s">
        <v>507</v>
      </c>
      <c r="D32" s="106" t="s">
        <v>797</v>
      </c>
      <c r="E32" s="19"/>
      <c r="F32" s="143" t="s">
        <v>866</v>
      </c>
      <c r="G32" s="107" t="s">
        <v>462</v>
      </c>
      <c r="H32" s="107" t="s">
        <v>462</v>
      </c>
      <c r="I32" s="107" t="s">
        <v>462</v>
      </c>
      <c r="J32" s="107" t="s">
        <v>462</v>
      </c>
      <c r="K32" s="107" t="s">
        <v>462</v>
      </c>
      <c r="L32" s="107" t="s">
        <v>462</v>
      </c>
      <c r="M32" s="107" t="s">
        <v>462</v>
      </c>
      <c r="N32" s="107" t="s">
        <v>462</v>
      </c>
      <c r="O32" s="107" t="s">
        <v>462</v>
      </c>
      <c r="P32" s="107" t="s">
        <v>462</v>
      </c>
      <c r="Q32" s="107" t="s">
        <v>462</v>
      </c>
      <c r="R32" s="107" t="s">
        <v>462</v>
      </c>
      <c r="S32" s="107" t="s">
        <v>462</v>
      </c>
      <c r="T32" s="107" t="s">
        <v>462</v>
      </c>
      <c r="U32" s="107" t="s">
        <v>462</v>
      </c>
      <c r="V32" s="107" t="s">
        <v>462</v>
      </c>
      <c r="W32" s="107" t="s">
        <v>462</v>
      </c>
      <c r="X32" s="107" t="s">
        <v>462</v>
      </c>
      <c r="Y32" s="107" t="s">
        <v>462</v>
      </c>
      <c r="Z32" s="107" t="s">
        <v>462</v>
      </c>
      <c r="AA32" s="107" t="s">
        <v>462</v>
      </c>
      <c r="AB32" s="107" t="s">
        <v>462</v>
      </c>
      <c r="AC32" s="107" t="s">
        <v>462</v>
      </c>
      <c r="AD32" s="107" t="s">
        <v>462</v>
      </c>
      <c r="AE32" s="107" t="s">
        <v>508</v>
      </c>
      <c r="AF32" s="107" t="s">
        <v>462</v>
      </c>
      <c r="AG32" s="107" t="s">
        <v>462</v>
      </c>
      <c r="AH32" s="107" t="s">
        <v>462</v>
      </c>
      <c r="AI32" s="61"/>
      <c r="AJ32" s="128">
        <v>30</v>
      </c>
      <c r="AK32" s="61"/>
      <c r="AL32" s="61"/>
      <c r="AM32" s="59"/>
    </row>
    <row r="33" spans="1:39" ht="207" customHeight="1">
      <c r="A33" s="105">
        <v>25</v>
      </c>
      <c r="B33" s="106" t="s">
        <v>766</v>
      </c>
      <c r="C33" s="106" t="s">
        <v>798</v>
      </c>
      <c r="D33" s="106" t="s">
        <v>799</v>
      </c>
      <c r="E33" s="19" t="s">
        <v>787</v>
      </c>
      <c r="F33" s="143" t="s">
        <v>868</v>
      </c>
      <c r="G33" s="107" t="s">
        <v>462</v>
      </c>
      <c r="H33" s="107" t="s">
        <v>462</v>
      </c>
      <c r="I33" s="107" t="s">
        <v>462</v>
      </c>
      <c r="J33" s="107" t="s">
        <v>462</v>
      </c>
      <c r="K33" s="107" t="s">
        <v>462</v>
      </c>
      <c r="L33" s="107" t="s">
        <v>462</v>
      </c>
      <c r="M33" s="107" t="s">
        <v>462</v>
      </c>
      <c r="N33" s="107" t="s">
        <v>462</v>
      </c>
      <c r="O33" s="107" t="s">
        <v>462</v>
      </c>
      <c r="P33" s="107" t="s">
        <v>462</v>
      </c>
      <c r="Q33" s="107" t="s">
        <v>462</v>
      </c>
      <c r="R33" s="107" t="s">
        <v>462</v>
      </c>
      <c r="S33" s="107" t="s">
        <v>462</v>
      </c>
      <c r="T33" s="107" t="s">
        <v>462</v>
      </c>
      <c r="U33" s="107" t="s">
        <v>462</v>
      </c>
      <c r="V33" s="107" t="s">
        <v>462</v>
      </c>
      <c r="W33" s="107" t="s">
        <v>462</v>
      </c>
      <c r="X33" s="107" t="s">
        <v>462</v>
      </c>
      <c r="Y33" s="107" t="s">
        <v>462</v>
      </c>
      <c r="Z33" s="107" t="s">
        <v>462</v>
      </c>
      <c r="AA33" s="107" t="s">
        <v>462</v>
      </c>
      <c r="AB33" s="107" t="s">
        <v>462</v>
      </c>
      <c r="AC33" s="107" t="s">
        <v>462</v>
      </c>
      <c r="AD33" s="107" t="s">
        <v>462</v>
      </c>
      <c r="AE33" s="107" t="s">
        <v>509</v>
      </c>
      <c r="AF33" s="107" t="s">
        <v>462</v>
      </c>
      <c r="AG33" s="107" t="s">
        <v>462</v>
      </c>
      <c r="AH33" s="107" t="s">
        <v>462</v>
      </c>
      <c r="AI33" s="61"/>
      <c r="AJ33" s="128">
        <v>31</v>
      </c>
      <c r="AK33" s="61"/>
      <c r="AL33" s="61"/>
      <c r="AM33" s="59"/>
    </row>
    <row r="34" spans="1:39" ht="122.25" customHeight="1">
      <c r="A34" s="105">
        <v>26</v>
      </c>
      <c r="B34" s="120" t="s">
        <v>767</v>
      </c>
      <c r="C34" s="106" t="s">
        <v>510</v>
      </c>
      <c r="D34" s="106"/>
      <c r="E34" s="19"/>
      <c r="F34" s="143" t="s">
        <v>511</v>
      </c>
      <c r="G34" s="107" t="s">
        <v>462</v>
      </c>
      <c r="H34" s="107" t="s">
        <v>462</v>
      </c>
      <c r="I34" s="107" t="s">
        <v>462</v>
      </c>
      <c r="J34" s="107" t="s">
        <v>462</v>
      </c>
      <c r="K34" s="107" t="s">
        <v>462</v>
      </c>
      <c r="L34" s="107" t="s">
        <v>462</v>
      </c>
      <c r="M34" s="107" t="s">
        <v>462</v>
      </c>
      <c r="N34" s="107" t="s">
        <v>462</v>
      </c>
      <c r="O34" s="107" t="s">
        <v>462</v>
      </c>
      <c r="P34" s="107" t="s">
        <v>462</v>
      </c>
      <c r="Q34" s="107" t="s">
        <v>462</v>
      </c>
      <c r="R34" s="107" t="s">
        <v>462</v>
      </c>
      <c r="S34" s="107" t="s">
        <v>462</v>
      </c>
      <c r="T34" s="107" t="s">
        <v>462</v>
      </c>
      <c r="U34" s="107" t="s">
        <v>462</v>
      </c>
      <c r="V34" s="107" t="s">
        <v>462</v>
      </c>
      <c r="W34" s="107" t="s">
        <v>462</v>
      </c>
      <c r="X34" s="107" t="s">
        <v>462</v>
      </c>
      <c r="Y34" s="107" t="s">
        <v>462</v>
      </c>
      <c r="Z34" s="107" t="s">
        <v>462</v>
      </c>
      <c r="AA34" s="107" t="s">
        <v>462</v>
      </c>
      <c r="AB34" s="107" t="s">
        <v>462</v>
      </c>
      <c r="AC34" s="107" t="s">
        <v>462</v>
      </c>
      <c r="AD34" s="107" t="s">
        <v>462</v>
      </c>
      <c r="AE34" s="107" t="s">
        <v>462</v>
      </c>
      <c r="AF34" s="107" t="s">
        <v>462</v>
      </c>
      <c r="AG34" s="107" t="s">
        <v>512</v>
      </c>
      <c r="AH34" s="107" t="s">
        <v>462</v>
      </c>
      <c r="AI34" s="61"/>
      <c r="AJ34" s="128">
        <v>32</v>
      </c>
      <c r="AK34" s="61"/>
      <c r="AL34" s="61"/>
      <c r="AM34" s="59"/>
    </row>
    <row r="35" spans="1:39" ht="133.5" customHeight="1">
      <c r="A35" s="105">
        <v>27</v>
      </c>
      <c r="B35" s="120" t="s">
        <v>766</v>
      </c>
      <c r="C35" s="106" t="s">
        <v>513</v>
      </c>
      <c r="D35" s="120" t="s">
        <v>800</v>
      </c>
      <c r="E35" s="121" t="s">
        <v>99</v>
      </c>
      <c r="F35" s="143" t="s">
        <v>514</v>
      </c>
      <c r="G35" s="107" t="s">
        <v>462</v>
      </c>
      <c r="H35" s="107" t="s">
        <v>462</v>
      </c>
      <c r="I35" s="107" t="s">
        <v>462</v>
      </c>
      <c r="J35" s="107" t="s">
        <v>462</v>
      </c>
      <c r="K35" s="107" t="s">
        <v>462</v>
      </c>
      <c r="L35" s="107" t="s">
        <v>462</v>
      </c>
      <c r="M35" s="107" t="s">
        <v>462</v>
      </c>
      <c r="N35" s="107" t="s">
        <v>462</v>
      </c>
      <c r="O35" s="107" t="s">
        <v>462</v>
      </c>
      <c r="P35" s="107" t="s">
        <v>462</v>
      </c>
      <c r="Q35" s="107" t="s">
        <v>462</v>
      </c>
      <c r="R35" s="107" t="s">
        <v>462</v>
      </c>
      <c r="S35" s="107" t="s">
        <v>462</v>
      </c>
      <c r="T35" s="107" t="s">
        <v>462</v>
      </c>
      <c r="U35" s="107" t="s">
        <v>462</v>
      </c>
      <c r="V35" s="107" t="s">
        <v>462</v>
      </c>
      <c r="W35" s="107" t="s">
        <v>462</v>
      </c>
      <c r="X35" s="107" t="s">
        <v>462</v>
      </c>
      <c r="Y35" s="107" t="s">
        <v>462</v>
      </c>
      <c r="Z35" s="107" t="s">
        <v>462</v>
      </c>
      <c r="AA35" s="107" t="s">
        <v>462</v>
      </c>
      <c r="AB35" s="107" t="s">
        <v>462</v>
      </c>
      <c r="AC35" s="107" t="s">
        <v>462</v>
      </c>
      <c r="AD35" s="107" t="s">
        <v>462</v>
      </c>
      <c r="AE35" s="107" t="s">
        <v>462</v>
      </c>
      <c r="AF35" s="107" t="s">
        <v>462</v>
      </c>
      <c r="AG35" s="107" t="s">
        <v>515</v>
      </c>
      <c r="AH35" s="107" t="s">
        <v>462</v>
      </c>
      <c r="AI35" s="61"/>
      <c r="AJ35" s="128">
        <v>33</v>
      </c>
      <c r="AK35" s="61"/>
      <c r="AL35" s="61"/>
      <c r="AM35" s="59"/>
    </row>
    <row r="36" spans="1:39" ht="83.25" customHeight="1">
      <c r="A36" s="105">
        <v>28</v>
      </c>
      <c r="B36" s="120" t="s">
        <v>766</v>
      </c>
      <c r="C36" s="106" t="s">
        <v>74</v>
      </c>
      <c r="D36" s="106"/>
      <c r="E36" s="19"/>
      <c r="F36" s="143" t="s">
        <v>516</v>
      </c>
      <c r="G36" s="107" t="s">
        <v>462</v>
      </c>
      <c r="H36" s="107" t="s">
        <v>462</v>
      </c>
      <c r="I36" s="107" t="s">
        <v>462</v>
      </c>
      <c r="J36" s="107" t="s">
        <v>462</v>
      </c>
      <c r="K36" s="107" t="s">
        <v>462</v>
      </c>
      <c r="L36" s="107" t="s">
        <v>462</v>
      </c>
      <c r="M36" s="107" t="s">
        <v>462</v>
      </c>
      <c r="N36" s="107" t="s">
        <v>462</v>
      </c>
      <c r="O36" s="107" t="s">
        <v>462</v>
      </c>
      <c r="P36" s="107" t="s">
        <v>462</v>
      </c>
      <c r="Q36" s="107" t="s">
        <v>462</v>
      </c>
      <c r="R36" s="107" t="s">
        <v>462</v>
      </c>
      <c r="S36" s="107" t="s">
        <v>462</v>
      </c>
      <c r="T36" s="107" t="s">
        <v>462</v>
      </c>
      <c r="U36" s="107" t="s">
        <v>462</v>
      </c>
      <c r="V36" s="107" t="s">
        <v>462</v>
      </c>
      <c r="W36" s="107" t="s">
        <v>462</v>
      </c>
      <c r="X36" s="107" t="s">
        <v>462</v>
      </c>
      <c r="Y36" s="107" t="s">
        <v>462</v>
      </c>
      <c r="Z36" s="107" t="s">
        <v>462</v>
      </c>
      <c r="AA36" s="107" t="s">
        <v>462</v>
      </c>
      <c r="AB36" s="107" t="s">
        <v>462</v>
      </c>
      <c r="AC36" s="107" t="s">
        <v>462</v>
      </c>
      <c r="AD36" s="107" t="s">
        <v>462</v>
      </c>
      <c r="AE36" s="107" t="s">
        <v>462</v>
      </c>
      <c r="AF36" s="107" t="s">
        <v>462</v>
      </c>
      <c r="AG36" s="107" t="s">
        <v>517</v>
      </c>
      <c r="AH36" s="107" t="s">
        <v>462</v>
      </c>
      <c r="AI36" s="61"/>
      <c r="AJ36" s="128">
        <v>34</v>
      </c>
      <c r="AK36" s="61"/>
      <c r="AL36" s="61"/>
      <c r="AM36" s="59"/>
    </row>
    <row r="37" spans="1:39" ht="78" customHeight="1">
      <c r="A37" s="105">
        <v>29</v>
      </c>
      <c r="B37" s="120" t="s">
        <v>766</v>
      </c>
      <c r="C37" s="106" t="s">
        <v>865</v>
      </c>
      <c r="D37" s="122" t="s">
        <v>840</v>
      </c>
      <c r="E37" s="19"/>
      <c r="F37" s="143" t="s">
        <v>518</v>
      </c>
      <c r="G37" s="107" t="s">
        <v>462</v>
      </c>
      <c r="H37" s="107" t="s">
        <v>462</v>
      </c>
      <c r="I37" s="107" t="s">
        <v>462</v>
      </c>
      <c r="J37" s="107" t="s">
        <v>462</v>
      </c>
      <c r="K37" s="107" t="s">
        <v>462</v>
      </c>
      <c r="L37" s="107" t="s">
        <v>462</v>
      </c>
      <c r="M37" s="107" t="s">
        <v>462</v>
      </c>
      <c r="N37" s="107" t="s">
        <v>462</v>
      </c>
      <c r="O37" s="107" t="s">
        <v>462</v>
      </c>
      <c r="P37" s="107" t="s">
        <v>462</v>
      </c>
      <c r="Q37" s="107" t="s">
        <v>462</v>
      </c>
      <c r="R37" s="107" t="s">
        <v>462</v>
      </c>
      <c r="S37" s="107" t="s">
        <v>462</v>
      </c>
      <c r="T37" s="107" t="s">
        <v>462</v>
      </c>
      <c r="U37" s="107" t="s">
        <v>462</v>
      </c>
      <c r="V37" s="107" t="s">
        <v>462</v>
      </c>
      <c r="W37" s="107" t="s">
        <v>462</v>
      </c>
      <c r="X37" s="107" t="s">
        <v>462</v>
      </c>
      <c r="Y37" s="107" t="s">
        <v>462</v>
      </c>
      <c r="Z37" s="107" t="s">
        <v>462</v>
      </c>
      <c r="AA37" s="107" t="s">
        <v>462</v>
      </c>
      <c r="AB37" s="107" t="s">
        <v>462</v>
      </c>
      <c r="AC37" s="107" t="s">
        <v>462</v>
      </c>
      <c r="AD37" s="107" t="s">
        <v>462</v>
      </c>
      <c r="AE37" s="107" t="s">
        <v>462</v>
      </c>
      <c r="AF37" s="107" t="s">
        <v>519</v>
      </c>
      <c r="AG37" s="107" t="s">
        <v>462</v>
      </c>
      <c r="AH37" s="107" t="s">
        <v>462</v>
      </c>
      <c r="AI37" s="61"/>
      <c r="AJ37" s="128">
        <v>35</v>
      </c>
      <c r="AK37" s="61"/>
      <c r="AL37" s="61"/>
      <c r="AM37" s="59"/>
    </row>
    <row r="38" spans="1:39" ht="115.5" customHeight="1">
      <c r="A38" s="105">
        <v>30</v>
      </c>
      <c r="B38" s="120" t="s">
        <v>766</v>
      </c>
      <c r="C38" s="106" t="s">
        <v>520</v>
      </c>
      <c r="D38" s="120" t="s">
        <v>801</v>
      </c>
      <c r="E38" s="19"/>
      <c r="F38" s="143" t="s">
        <v>841</v>
      </c>
      <c r="G38" s="107" t="s">
        <v>521</v>
      </c>
      <c r="H38" s="107" t="s">
        <v>462</v>
      </c>
      <c r="I38" s="107" t="s">
        <v>462</v>
      </c>
      <c r="J38" s="107" t="s">
        <v>462</v>
      </c>
      <c r="K38" s="107" t="s">
        <v>462</v>
      </c>
      <c r="L38" s="107" t="s">
        <v>521</v>
      </c>
      <c r="M38" s="107" t="s">
        <v>521</v>
      </c>
      <c r="N38" s="107" t="s">
        <v>521</v>
      </c>
      <c r="O38" s="107" t="s">
        <v>521</v>
      </c>
      <c r="P38" s="107" t="s">
        <v>462</v>
      </c>
      <c r="Q38" s="107" t="s">
        <v>462</v>
      </c>
      <c r="R38" s="107" t="s">
        <v>462</v>
      </c>
      <c r="S38" s="107" t="s">
        <v>462</v>
      </c>
      <c r="T38" s="107" t="s">
        <v>462</v>
      </c>
      <c r="U38" s="107" t="s">
        <v>521</v>
      </c>
      <c r="V38" s="107" t="s">
        <v>521</v>
      </c>
      <c r="W38" s="107" t="s">
        <v>521</v>
      </c>
      <c r="X38" s="107" t="s">
        <v>462</v>
      </c>
      <c r="Y38" s="107" t="s">
        <v>462</v>
      </c>
      <c r="Z38" s="107" t="s">
        <v>462</v>
      </c>
      <c r="AA38" s="107" t="s">
        <v>462</v>
      </c>
      <c r="AB38" s="107" t="s">
        <v>462</v>
      </c>
      <c r="AC38" s="107" t="s">
        <v>462</v>
      </c>
      <c r="AD38" s="107" t="s">
        <v>462</v>
      </c>
      <c r="AE38" s="107" t="s">
        <v>462</v>
      </c>
      <c r="AF38" s="107" t="s">
        <v>462</v>
      </c>
      <c r="AG38" s="107" t="s">
        <v>462</v>
      </c>
      <c r="AH38" s="107" t="s">
        <v>462</v>
      </c>
      <c r="AI38" s="66"/>
      <c r="AJ38" s="127">
        <v>37</v>
      </c>
      <c r="AK38" s="66"/>
      <c r="AL38" s="62"/>
      <c r="AM38" s="59"/>
    </row>
    <row r="39" spans="1:39" ht="135.75" customHeight="1">
      <c r="A39" s="105">
        <v>31</v>
      </c>
      <c r="B39" s="120" t="s">
        <v>766</v>
      </c>
      <c r="C39" s="106" t="s">
        <v>79</v>
      </c>
      <c r="D39" s="120" t="s">
        <v>802</v>
      </c>
      <c r="E39" s="19"/>
      <c r="F39" s="143" t="s">
        <v>869</v>
      </c>
      <c r="G39" s="107" t="s">
        <v>462</v>
      </c>
      <c r="H39" s="107" t="s">
        <v>522</v>
      </c>
      <c r="I39" s="107" t="s">
        <v>462</v>
      </c>
      <c r="J39" s="107" t="s">
        <v>462</v>
      </c>
      <c r="K39" s="107" t="s">
        <v>462</v>
      </c>
      <c r="L39" s="107" t="s">
        <v>462</v>
      </c>
      <c r="M39" s="107" t="s">
        <v>462</v>
      </c>
      <c r="N39" s="107" t="s">
        <v>462</v>
      </c>
      <c r="O39" s="107" t="s">
        <v>462</v>
      </c>
      <c r="P39" s="107" t="s">
        <v>462</v>
      </c>
      <c r="Q39" s="107" t="s">
        <v>462</v>
      </c>
      <c r="R39" s="107" t="s">
        <v>462</v>
      </c>
      <c r="S39" s="107" t="s">
        <v>462</v>
      </c>
      <c r="T39" s="107" t="s">
        <v>462</v>
      </c>
      <c r="U39" s="107" t="s">
        <v>462</v>
      </c>
      <c r="V39" s="107" t="s">
        <v>462</v>
      </c>
      <c r="W39" s="107" t="s">
        <v>462</v>
      </c>
      <c r="X39" s="107" t="s">
        <v>462</v>
      </c>
      <c r="Y39" s="107" t="s">
        <v>462</v>
      </c>
      <c r="Z39" s="107" t="s">
        <v>462</v>
      </c>
      <c r="AA39" s="107" t="s">
        <v>462</v>
      </c>
      <c r="AB39" s="107" t="s">
        <v>462</v>
      </c>
      <c r="AC39" s="107" t="s">
        <v>462</v>
      </c>
      <c r="AD39" s="107" t="s">
        <v>462</v>
      </c>
      <c r="AE39" s="107" t="s">
        <v>462</v>
      </c>
      <c r="AF39" s="107" t="s">
        <v>462</v>
      </c>
      <c r="AG39" s="107" t="s">
        <v>462</v>
      </c>
      <c r="AH39" s="107" t="s">
        <v>462</v>
      </c>
      <c r="AI39" s="67"/>
      <c r="AJ39" s="129">
        <v>38</v>
      </c>
      <c r="AK39" s="67"/>
      <c r="AL39" s="62"/>
      <c r="AM39" s="59"/>
    </row>
    <row r="40" spans="1:39" ht="77.25" customHeight="1">
      <c r="A40" s="105">
        <v>32</v>
      </c>
      <c r="B40" s="120" t="s">
        <v>766</v>
      </c>
      <c r="C40" s="106" t="s">
        <v>523</v>
      </c>
      <c r="D40" s="106"/>
      <c r="E40" s="19"/>
      <c r="F40" s="143" t="s">
        <v>524</v>
      </c>
      <c r="G40" s="107" t="s">
        <v>462</v>
      </c>
      <c r="H40" s="107" t="s">
        <v>462</v>
      </c>
      <c r="I40" s="107" t="s">
        <v>525</v>
      </c>
      <c r="J40" s="107" t="s">
        <v>462</v>
      </c>
      <c r="K40" s="107" t="s">
        <v>462</v>
      </c>
      <c r="L40" s="107" t="s">
        <v>462</v>
      </c>
      <c r="M40" s="107" t="s">
        <v>462</v>
      </c>
      <c r="N40" s="107" t="s">
        <v>462</v>
      </c>
      <c r="O40" s="107" t="s">
        <v>462</v>
      </c>
      <c r="P40" s="107" t="s">
        <v>462</v>
      </c>
      <c r="Q40" s="107" t="s">
        <v>462</v>
      </c>
      <c r="R40" s="107" t="s">
        <v>462</v>
      </c>
      <c r="S40" s="107" t="s">
        <v>462</v>
      </c>
      <c r="T40" s="107" t="s">
        <v>462</v>
      </c>
      <c r="U40" s="107" t="s">
        <v>462</v>
      </c>
      <c r="V40" s="107" t="s">
        <v>462</v>
      </c>
      <c r="W40" s="107" t="s">
        <v>462</v>
      </c>
      <c r="X40" s="107" t="s">
        <v>462</v>
      </c>
      <c r="Y40" s="107" t="s">
        <v>462</v>
      </c>
      <c r="Z40" s="107" t="s">
        <v>462</v>
      </c>
      <c r="AA40" s="107" t="s">
        <v>462</v>
      </c>
      <c r="AB40" s="107" t="s">
        <v>462</v>
      </c>
      <c r="AC40" s="107" t="s">
        <v>462</v>
      </c>
      <c r="AD40" s="107" t="s">
        <v>462</v>
      </c>
      <c r="AE40" s="107" t="s">
        <v>462</v>
      </c>
      <c r="AF40" s="107" t="s">
        <v>462</v>
      </c>
      <c r="AG40" s="107" t="s">
        <v>462</v>
      </c>
      <c r="AH40" s="107" t="s">
        <v>462</v>
      </c>
      <c r="AI40" s="61"/>
      <c r="AJ40" s="128">
        <v>39</v>
      </c>
      <c r="AK40" s="61"/>
      <c r="AL40" s="61"/>
      <c r="AM40" s="59"/>
    </row>
    <row r="41" spans="1:39" ht="152.25" customHeight="1">
      <c r="A41" s="105">
        <v>33</v>
      </c>
      <c r="B41" s="120" t="s">
        <v>766</v>
      </c>
      <c r="C41" s="106" t="s">
        <v>526</v>
      </c>
      <c r="D41" s="106" t="s">
        <v>805</v>
      </c>
      <c r="E41" s="19"/>
      <c r="F41" s="143" t="s">
        <v>527</v>
      </c>
      <c r="G41" s="107" t="s">
        <v>462</v>
      </c>
      <c r="H41" s="107" t="s">
        <v>462</v>
      </c>
      <c r="I41" s="107" t="s">
        <v>528</v>
      </c>
      <c r="J41" s="107" t="s">
        <v>462</v>
      </c>
      <c r="K41" s="107" t="s">
        <v>462</v>
      </c>
      <c r="L41" s="107" t="s">
        <v>462</v>
      </c>
      <c r="M41" s="107" t="s">
        <v>462</v>
      </c>
      <c r="N41" s="107" t="s">
        <v>462</v>
      </c>
      <c r="O41" s="107" t="s">
        <v>462</v>
      </c>
      <c r="P41" s="107" t="s">
        <v>462</v>
      </c>
      <c r="Q41" s="107" t="s">
        <v>462</v>
      </c>
      <c r="R41" s="107" t="s">
        <v>462</v>
      </c>
      <c r="S41" s="107" t="s">
        <v>462</v>
      </c>
      <c r="T41" s="107" t="s">
        <v>462</v>
      </c>
      <c r="U41" s="107" t="s">
        <v>462</v>
      </c>
      <c r="V41" s="107" t="s">
        <v>462</v>
      </c>
      <c r="W41" s="107" t="s">
        <v>462</v>
      </c>
      <c r="X41" s="107" t="s">
        <v>462</v>
      </c>
      <c r="Y41" s="107" t="s">
        <v>462</v>
      </c>
      <c r="Z41" s="107" t="s">
        <v>462</v>
      </c>
      <c r="AA41" s="107" t="s">
        <v>462</v>
      </c>
      <c r="AB41" s="107" t="s">
        <v>462</v>
      </c>
      <c r="AC41" s="107" t="s">
        <v>462</v>
      </c>
      <c r="AD41" s="107" t="s">
        <v>462</v>
      </c>
      <c r="AE41" s="107" t="s">
        <v>462</v>
      </c>
      <c r="AF41" s="107" t="s">
        <v>462</v>
      </c>
      <c r="AG41" s="107" t="s">
        <v>462</v>
      </c>
      <c r="AH41" s="107" t="s">
        <v>462</v>
      </c>
      <c r="AI41" s="61"/>
      <c r="AJ41" s="128">
        <v>40</v>
      </c>
      <c r="AK41" s="61"/>
      <c r="AL41" s="61"/>
      <c r="AM41" s="59"/>
    </row>
    <row r="42" spans="1:39" ht="281.25" customHeight="1">
      <c r="A42" s="105">
        <v>34</v>
      </c>
      <c r="B42" s="120" t="s">
        <v>767</v>
      </c>
      <c r="C42" s="106" t="s">
        <v>529</v>
      </c>
      <c r="D42" s="106"/>
      <c r="E42" s="19"/>
      <c r="F42" s="143" t="s">
        <v>530</v>
      </c>
      <c r="G42" s="107" t="s">
        <v>462</v>
      </c>
      <c r="H42" s="107" t="s">
        <v>462</v>
      </c>
      <c r="I42" s="107" t="s">
        <v>462</v>
      </c>
      <c r="J42" s="107" t="s">
        <v>462</v>
      </c>
      <c r="K42" s="107" t="s">
        <v>462</v>
      </c>
      <c r="L42" s="107" t="s">
        <v>462</v>
      </c>
      <c r="M42" s="107" t="s">
        <v>462</v>
      </c>
      <c r="N42" s="107" t="s">
        <v>462</v>
      </c>
      <c r="O42" s="107" t="s">
        <v>531</v>
      </c>
      <c r="P42" s="107" t="s">
        <v>462</v>
      </c>
      <c r="Q42" s="107" t="s">
        <v>462</v>
      </c>
      <c r="R42" s="107" t="s">
        <v>462</v>
      </c>
      <c r="S42" s="107" t="s">
        <v>462</v>
      </c>
      <c r="T42" s="107" t="s">
        <v>462</v>
      </c>
      <c r="U42" s="107" t="s">
        <v>462</v>
      </c>
      <c r="V42" s="107" t="s">
        <v>462</v>
      </c>
      <c r="W42" s="107" t="s">
        <v>462</v>
      </c>
      <c r="X42" s="107" t="s">
        <v>532</v>
      </c>
      <c r="Y42" s="107" t="s">
        <v>533</v>
      </c>
      <c r="Z42" s="107" t="s">
        <v>462</v>
      </c>
      <c r="AA42" s="107" t="s">
        <v>462</v>
      </c>
      <c r="AB42" s="107" t="s">
        <v>532</v>
      </c>
      <c r="AC42" s="107" t="s">
        <v>462</v>
      </c>
      <c r="AD42" s="107" t="s">
        <v>462</v>
      </c>
      <c r="AE42" s="107" t="s">
        <v>462</v>
      </c>
      <c r="AF42" s="107" t="s">
        <v>462</v>
      </c>
      <c r="AG42" s="107" t="s">
        <v>462</v>
      </c>
      <c r="AH42" s="107" t="s">
        <v>462</v>
      </c>
      <c r="AI42" s="61"/>
      <c r="AJ42" s="128" t="s">
        <v>849</v>
      </c>
      <c r="AK42" s="61"/>
      <c r="AL42" s="61"/>
      <c r="AM42" s="59"/>
    </row>
    <row r="43" spans="1:39" ht="78" customHeight="1">
      <c r="A43" s="105">
        <v>35</v>
      </c>
      <c r="B43" s="120" t="s">
        <v>765</v>
      </c>
      <c r="C43" s="106" t="s">
        <v>534</v>
      </c>
      <c r="D43" s="106"/>
      <c r="E43" s="19"/>
      <c r="F43" s="143" t="s">
        <v>535</v>
      </c>
      <c r="G43" s="107" t="s">
        <v>462</v>
      </c>
      <c r="H43" s="107" t="s">
        <v>462</v>
      </c>
      <c r="I43" s="107" t="s">
        <v>462</v>
      </c>
      <c r="J43" s="107" t="s">
        <v>462</v>
      </c>
      <c r="K43" s="107" t="s">
        <v>462</v>
      </c>
      <c r="L43" s="107" t="s">
        <v>536</v>
      </c>
      <c r="M43" s="107" t="s">
        <v>462</v>
      </c>
      <c r="N43" s="107" t="s">
        <v>462</v>
      </c>
      <c r="O43" s="107" t="s">
        <v>462</v>
      </c>
      <c r="P43" s="107" t="s">
        <v>462</v>
      </c>
      <c r="Q43" s="107" t="s">
        <v>462</v>
      </c>
      <c r="R43" s="107" t="s">
        <v>462</v>
      </c>
      <c r="S43" s="107" t="s">
        <v>462</v>
      </c>
      <c r="T43" s="107" t="s">
        <v>462</v>
      </c>
      <c r="U43" s="107" t="s">
        <v>462</v>
      </c>
      <c r="V43" s="107" t="s">
        <v>462</v>
      </c>
      <c r="W43" s="107" t="s">
        <v>462</v>
      </c>
      <c r="X43" s="107" t="s">
        <v>462</v>
      </c>
      <c r="Y43" s="107" t="s">
        <v>462</v>
      </c>
      <c r="Z43" s="107" t="s">
        <v>462</v>
      </c>
      <c r="AA43" s="107" t="s">
        <v>462</v>
      </c>
      <c r="AB43" s="107" t="s">
        <v>462</v>
      </c>
      <c r="AC43" s="107" t="s">
        <v>462</v>
      </c>
      <c r="AD43" s="107" t="s">
        <v>462</v>
      </c>
      <c r="AE43" s="107" t="s">
        <v>462</v>
      </c>
      <c r="AF43" s="107" t="s">
        <v>462</v>
      </c>
      <c r="AG43" s="107" t="s">
        <v>462</v>
      </c>
      <c r="AH43" s="107" t="s">
        <v>462</v>
      </c>
      <c r="AI43" s="61"/>
      <c r="AJ43" s="128">
        <v>44</v>
      </c>
      <c r="AK43" s="61"/>
      <c r="AL43" s="61"/>
      <c r="AM43" s="59"/>
    </row>
    <row r="44" spans="1:39" ht="113.25" customHeight="1">
      <c r="A44" s="105">
        <v>36</v>
      </c>
      <c r="B44" s="106"/>
      <c r="C44" s="106" t="s">
        <v>537</v>
      </c>
      <c r="D44" s="106"/>
      <c r="E44" s="19"/>
      <c r="F44" s="143" t="s">
        <v>86</v>
      </c>
      <c r="G44" s="107" t="s">
        <v>462</v>
      </c>
      <c r="H44" s="107" t="s">
        <v>462</v>
      </c>
      <c r="I44" s="107" t="s">
        <v>462</v>
      </c>
      <c r="J44" s="107" t="s">
        <v>462</v>
      </c>
      <c r="K44" s="107" t="s">
        <v>462</v>
      </c>
      <c r="L44" s="107" t="s">
        <v>462</v>
      </c>
      <c r="M44" s="107" t="s">
        <v>462</v>
      </c>
      <c r="N44" s="107" t="s">
        <v>462</v>
      </c>
      <c r="O44" s="107" t="s">
        <v>462</v>
      </c>
      <c r="P44" s="107" t="s">
        <v>462</v>
      </c>
      <c r="Q44" s="107" t="s">
        <v>462</v>
      </c>
      <c r="R44" s="107" t="s">
        <v>462</v>
      </c>
      <c r="S44" s="107" t="s">
        <v>462</v>
      </c>
      <c r="T44" s="107" t="s">
        <v>462</v>
      </c>
      <c r="U44" s="107" t="s">
        <v>462</v>
      </c>
      <c r="V44" s="107" t="s">
        <v>462</v>
      </c>
      <c r="W44" s="107" t="s">
        <v>462</v>
      </c>
      <c r="X44" s="107" t="s">
        <v>462</v>
      </c>
      <c r="Y44" s="107" t="s">
        <v>462</v>
      </c>
      <c r="Z44" s="107" t="s">
        <v>462</v>
      </c>
      <c r="AA44" s="107" t="s">
        <v>538</v>
      </c>
      <c r="AB44" s="107" t="s">
        <v>462</v>
      </c>
      <c r="AC44" s="107" t="s">
        <v>538</v>
      </c>
      <c r="AD44" s="107" t="s">
        <v>538</v>
      </c>
      <c r="AE44" s="107" t="s">
        <v>538</v>
      </c>
      <c r="AF44" s="107" t="s">
        <v>538</v>
      </c>
      <c r="AG44" s="107" t="s">
        <v>538</v>
      </c>
      <c r="AH44" s="107" t="s">
        <v>462</v>
      </c>
      <c r="AI44" s="61"/>
      <c r="AJ44" s="128">
        <v>45</v>
      </c>
      <c r="AK44" s="61"/>
      <c r="AL44" s="64"/>
      <c r="AM44" s="59"/>
    </row>
    <row r="45" spans="1:39" ht="188.25" customHeight="1">
      <c r="A45" s="105">
        <v>37</v>
      </c>
      <c r="B45" s="120" t="s">
        <v>767</v>
      </c>
      <c r="C45" s="106" t="s">
        <v>87</v>
      </c>
      <c r="D45" s="106"/>
      <c r="E45" s="19"/>
      <c r="F45" s="143" t="s">
        <v>539</v>
      </c>
      <c r="G45" s="107" t="s">
        <v>462</v>
      </c>
      <c r="H45" s="107" t="s">
        <v>462</v>
      </c>
      <c r="I45" s="107" t="s">
        <v>462</v>
      </c>
      <c r="J45" s="107" t="s">
        <v>462</v>
      </c>
      <c r="K45" s="107" t="s">
        <v>462</v>
      </c>
      <c r="L45" s="107" t="s">
        <v>462</v>
      </c>
      <c r="M45" s="107" t="s">
        <v>462</v>
      </c>
      <c r="N45" s="107" t="s">
        <v>540</v>
      </c>
      <c r="O45" s="107" t="s">
        <v>540</v>
      </c>
      <c r="P45" s="107" t="s">
        <v>462</v>
      </c>
      <c r="Q45" s="107" t="s">
        <v>462</v>
      </c>
      <c r="R45" s="107" t="s">
        <v>462</v>
      </c>
      <c r="S45" s="107" t="s">
        <v>462</v>
      </c>
      <c r="T45" s="107" t="s">
        <v>462</v>
      </c>
      <c r="U45" s="107" t="s">
        <v>462</v>
      </c>
      <c r="V45" s="107" t="s">
        <v>462</v>
      </c>
      <c r="W45" s="107" t="s">
        <v>462</v>
      </c>
      <c r="X45" s="107" t="s">
        <v>462</v>
      </c>
      <c r="Y45" s="107" t="s">
        <v>462</v>
      </c>
      <c r="Z45" s="107" t="s">
        <v>462</v>
      </c>
      <c r="AA45" s="107" t="s">
        <v>540</v>
      </c>
      <c r="AB45" s="107" t="s">
        <v>462</v>
      </c>
      <c r="AC45" s="107" t="s">
        <v>462</v>
      </c>
      <c r="AD45" s="107" t="s">
        <v>540</v>
      </c>
      <c r="AE45" s="107" t="s">
        <v>540</v>
      </c>
      <c r="AF45" s="107" t="s">
        <v>540</v>
      </c>
      <c r="AG45" s="107" t="s">
        <v>540</v>
      </c>
      <c r="AH45" s="107" t="s">
        <v>462</v>
      </c>
      <c r="AI45" s="61"/>
      <c r="AJ45" s="128" t="s">
        <v>850</v>
      </c>
      <c r="AK45" s="61"/>
      <c r="AL45" s="61"/>
      <c r="AM45" s="59"/>
    </row>
    <row r="46" spans="1:39" ht="267.75" customHeight="1">
      <c r="A46" s="105">
        <v>38</v>
      </c>
      <c r="B46" s="120" t="s">
        <v>766</v>
      </c>
      <c r="C46" s="106" t="s">
        <v>541</v>
      </c>
      <c r="D46" s="106" t="s">
        <v>806</v>
      </c>
      <c r="E46" s="19"/>
      <c r="F46" s="143" t="s">
        <v>542</v>
      </c>
      <c r="G46" s="107" t="s">
        <v>462</v>
      </c>
      <c r="H46" s="107" t="s">
        <v>462</v>
      </c>
      <c r="I46" s="107" t="s">
        <v>462</v>
      </c>
      <c r="J46" s="107" t="s">
        <v>462</v>
      </c>
      <c r="K46" s="107" t="s">
        <v>462</v>
      </c>
      <c r="L46" s="107" t="s">
        <v>462</v>
      </c>
      <c r="M46" s="107" t="s">
        <v>462</v>
      </c>
      <c r="N46" s="107" t="s">
        <v>462</v>
      </c>
      <c r="O46" s="107" t="s">
        <v>462</v>
      </c>
      <c r="P46" s="107" t="s">
        <v>462</v>
      </c>
      <c r="Q46" s="107" t="s">
        <v>462</v>
      </c>
      <c r="R46" s="107" t="s">
        <v>462</v>
      </c>
      <c r="S46" s="107" t="s">
        <v>462</v>
      </c>
      <c r="T46" s="107" t="s">
        <v>462</v>
      </c>
      <c r="U46" s="107" t="s">
        <v>462</v>
      </c>
      <c r="V46" s="107" t="s">
        <v>462</v>
      </c>
      <c r="W46" s="107" t="s">
        <v>462</v>
      </c>
      <c r="X46" s="107" t="s">
        <v>462</v>
      </c>
      <c r="Y46" s="107" t="s">
        <v>462</v>
      </c>
      <c r="Z46" s="107" t="s">
        <v>462</v>
      </c>
      <c r="AA46" s="107" t="s">
        <v>462</v>
      </c>
      <c r="AB46" s="107" t="s">
        <v>462</v>
      </c>
      <c r="AC46" s="107" t="s">
        <v>543</v>
      </c>
      <c r="AD46" s="107" t="s">
        <v>462</v>
      </c>
      <c r="AE46" s="107" t="s">
        <v>462</v>
      </c>
      <c r="AF46" s="107" t="s">
        <v>462</v>
      </c>
      <c r="AG46" s="107" t="s">
        <v>462</v>
      </c>
      <c r="AH46" s="107" t="s">
        <v>462</v>
      </c>
      <c r="AI46" s="61"/>
      <c r="AJ46" s="128" t="s">
        <v>851</v>
      </c>
      <c r="AK46" s="61"/>
      <c r="AL46" s="61"/>
      <c r="AM46" s="59"/>
    </row>
    <row r="47" spans="1:39" ht="196.5" customHeight="1">
      <c r="A47" s="105">
        <v>39</v>
      </c>
      <c r="B47" s="106" t="s">
        <v>766</v>
      </c>
      <c r="C47" s="106" t="s">
        <v>544</v>
      </c>
      <c r="D47" s="106"/>
      <c r="E47" s="19"/>
      <c r="F47" s="143" t="s">
        <v>885</v>
      </c>
      <c r="G47" s="107" t="s">
        <v>462</v>
      </c>
      <c r="H47" s="107" t="s">
        <v>462</v>
      </c>
      <c r="I47" s="107" t="s">
        <v>462</v>
      </c>
      <c r="J47" s="107" t="s">
        <v>462</v>
      </c>
      <c r="K47" s="107" t="s">
        <v>462</v>
      </c>
      <c r="L47" s="107" t="s">
        <v>462</v>
      </c>
      <c r="M47" s="107" t="s">
        <v>462</v>
      </c>
      <c r="N47" s="107" t="s">
        <v>462</v>
      </c>
      <c r="O47" s="107" t="s">
        <v>462</v>
      </c>
      <c r="P47" s="107" t="s">
        <v>462</v>
      </c>
      <c r="Q47" s="107" t="s">
        <v>462</v>
      </c>
      <c r="R47" s="107" t="s">
        <v>462</v>
      </c>
      <c r="S47" s="107" t="s">
        <v>462</v>
      </c>
      <c r="T47" s="107" t="s">
        <v>462</v>
      </c>
      <c r="U47" s="107" t="s">
        <v>462</v>
      </c>
      <c r="V47" s="107" t="s">
        <v>462</v>
      </c>
      <c r="W47" s="107" t="s">
        <v>462</v>
      </c>
      <c r="X47" s="107" t="s">
        <v>462</v>
      </c>
      <c r="Y47" s="107" t="s">
        <v>462</v>
      </c>
      <c r="Z47" s="107" t="s">
        <v>462</v>
      </c>
      <c r="AA47" s="107" t="s">
        <v>462</v>
      </c>
      <c r="AB47" s="107" t="s">
        <v>462</v>
      </c>
      <c r="AC47" s="107" t="s">
        <v>545</v>
      </c>
      <c r="AD47" s="107" t="s">
        <v>462</v>
      </c>
      <c r="AE47" s="107" t="s">
        <v>462</v>
      </c>
      <c r="AF47" s="107" t="s">
        <v>462</v>
      </c>
      <c r="AG47" s="107" t="s">
        <v>462</v>
      </c>
      <c r="AH47" s="107" t="s">
        <v>462</v>
      </c>
      <c r="AI47" s="62"/>
      <c r="AJ47" s="127">
        <v>53</v>
      </c>
      <c r="AK47" s="62"/>
      <c r="AL47" s="62"/>
      <c r="AM47" s="59"/>
    </row>
    <row r="48" spans="1:39" ht="73.5" customHeight="1">
      <c r="A48" s="105">
        <v>40</v>
      </c>
      <c r="B48" s="120" t="s">
        <v>766</v>
      </c>
      <c r="C48" s="106" t="s">
        <v>546</v>
      </c>
      <c r="D48" s="106" t="s">
        <v>807</v>
      </c>
      <c r="E48" s="19" t="s">
        <v>812</v>
      </c>
      <c r="F48" s="143" t="s">
        <v>547</v>
      </c>
      <c r="G48" s="107" t="s">
        <v>462</v>
      </c>
      <c r="H48" s="107" t="s">
        <v>462</v>
      </c>
      <c r="I48" s="107" t="s">
        <v>462</v>
      </c>
      <c r="J48" s="107" t="s">
        <v>462</v>
      </c>
      <c r="K48" s="107" t="s">
        <v>462</v>
      </c>
      <c r="L48" s="107" t="s">
        <v>462</v>
      </c>
      <c r="M48" s="107" t="s">
        <v>462</v>
      </c>
      <c r="N48" s="107" t="s">
        <v>462</v>
      </c>
      <c r="O48" s="107" t="s">
        <v>462</v>
      </c>
      <c r="P48" s="107" t="s">
        <v>462</v>
      </c>
      <c r="Q48" s="107" t="s">
        <v>462</v>
      </c>
      <c r="R48" s="107" t="s">
        <v>462</v>
      </c>
      <c r="S48" s="107" t="s">
        <v>462</v>
      </c>
      <c r="T48" s="107" t="s">
        <v>462</v>
      </c>
      <c r="U48" s="107" t="s">
        <v>462</v>
      </c>
      <c r="V48" s="107" t="s">
        <v>462</v>
      </c>
      <c r="W48" s="107" t="s">
        <v>462</v>
      </c>
      <c r="X48" s="107" t="s">
        <v>462</v>
      </c>
      <c r="Y48" s="107" t="s">
        <v>462</v>
      </c>
      <c r="Z48" s="107" t="s">
        <v>462</v>
      </c>
      <c r="AA48" s="107" t="s">
        <v>462</v>
      </c>
      <c r="AB48" s="107" t="s">
        <v>462</v>
      </c>
      <c r="AC48" s="107" t="s">
        <v>548</v>
      </c>
      <c r="AD48" s="107" t="s">
        <v>462</v>
      </c>
      <c r="AE48" s="107" t="s">
        <v>462</v>
      </c>
      <c r="AF48" s="107" t="s">
        <v>462</v>
      </c>
      <c r="AG48" s="107" t="s">
        <v>462</v>
      </c>
      <c r="AH48" s="107" t="s">
        <v>462</v>
      </c>
      <c r="AI48" s="62"/>
      <c r="AJ48" s="127">
        <v>54</v>
      </c>
      <c r="AK48" s="62"/>
      <c r="AL48" s="62"/>
      <c r="AM48" s="59"/>
    </row>
    <row r="49" spans="1:39" ht="106.5" customHeight="1">
      <c r="A49" s="105">
        <v>41</v>
      </c>
      <c r="B49" s="120" t="s">
        <v>766</v>
      </c>
      <c r="C49" s="106" t="s">
        <v>549</v>
      </c>
      <c r="D49" s="106"/>
      <c r="E49" s="19"/>
      <c r="F49" s="143" t="s">
        <v>550</v>
      </c>
      <c r="G49" s="107" t="s">
        <v>462</v>
      </c>
      <c r="H49" s="107" t="s">
        <v>462</v>
      </c>
      <c r="I49" s="107" t="s">
        <v>462</v>
      </c>
      <c r="J49" s="107" t="s">
        <v>462</v>
      </c>
      <c r="K49" s="107" t="s">
        <v>462</v>
      </c>
      <c r="L49" s="107" t="s">
        <v>462</v>
      </c>
      <c r="M49" s="107" t="s">
        <v>462</v>
      </c>
      <c r="N49" s="107" t="s">
        <v>462</v>
      </c>
      <c r="O49" s="107" t="s">
        <v>462</v>
      </c>
      <c r="P49" s="107" t="s">
        <v>462</v>
      </c>
      <c r="Q49" s="107" t="s">
        <v>462</v>
      </c>
      <c r="R49" s="107" t="s">
        <v>462</v>
      </c>
      <c r="S49" s="107" t="s">
        <v>462</v>
      </c>
      <c r="T49" s="107" t="s">
        <v>462</v>
      </c>
      <c r="U49" s="107" t="s">
        <v>462</v>
      </c>
      <c r="V49" s="107" t="s">
        <v>462</v>
      </c>
      <c r="W49" s="107" t="s">
        <v>462</v>
      </c>
      <c r="X49" s="107" t="s">
        <v>462</v>
      </c>
      <c r="Y49" s="107" t="s">
        <v>462</v>
      </c>
      <c r="Z49" s="107" t="s">
        <v>462</v>
      </c>
      <c r="AA49" s="107" t="s">
        <v>462</v>
      </c>
      <c r="AB49" s="107" t="s">
        <v>462</v>
      </c>
      <c r="AC49" s="107" t="s">
        <v>551</v>
      </c>
      <c r="AD49" s="107" t="s">
        <v>462</v>
      </c>
      <c r="AE49" s="107" t="s">
        <v>462</v>
      </c>
      <c r="AF49" s="107" t="s">
        <v>462</v>
      </c>
      <c r="AG49" s="107" t="s">
        <v>462</v>
      </c>
      <c r="AH49" s="107" t="s">
        <v>462</v>
      </c>
      <c r="AI49" s="62"/>
      <c r="AJ49" s="127">
        <v>55</v>
      </c>
      <c r="AK49" s="62"/>
      <c r="AL49" s="66"/>
      <c r="AM49" s="59"/>
    </row>
    <row r="50" spans="1:39" ht="85.5" customHeight="1">
      <c r="A50" s="105">
        <v>42</v>
      </c>
      <c r="B50" s="120" t="s">
        <v>766</v>
      </c>
      <c r="C50" s="106" t="s">
        <v>552</v>
      </c>
      <c r="D50" s="106" t="s">
        <v>808</v>
      </c>
      <c r="E50" s="19" t="s">
        <v>812</v>
      </c>
      <c r="F50" s="143" t="s">
        <v>553</v>
      </c>
      <c r="G50" s="107" t="s">
        <v>462</v>
      </c>
      <c r="H50" s="107" t="s">
        <v>462</v>
      </c>
      <c r="I50" s="107" t="s">
        <v>462</v>
      </c>
      <c r="J50" s="107" t="s">
        <v>462</v>
      </c>
      <c r="K50" s="107" t="s">
        <v>462</v>
      </c>
      <c r="L50" s="107" t="s">
        <v>462</v>
      </c>
      <c r="M50" s="107" t="s">
        <v>462</v>
      </c>
      <c r="N50" s="107" t="s">
        <v>462</v>
      </c>
      <c r="O50" s="107" t="s">
        <v>462</v>
      </c>
      <c r="P50" s="107" t="s">
        <v>462</v>
      </c>
      <c r="Q50" s="107" t="s">
        <v>462</v>
      </c>
      <c r="R50" s="107" t="s">
        <v>462</v>
      </c>
      <c r="S50" s="107" t="s">
        <v>462</v>
      </c>
      <c r="T50" s="107" t="s">
        <v>462</v>
      </c>
      <c r="U50" s="107" t="s">
        <v>462</v>
      </c>
      <c r="V50" s="107" t="s">
        <v>462</v>
      </c>
      <c r="W50" s="107" t="s">
        <v>462</v>
      </c>
      <c r="X50" s="107" t="s">
        <v>462</v>
      </c>
      <c r="Y50" s="107" t="s">
        <v>462</v>
      </c>
      <c r="Z50" s="107" t="s">
        <v>462</v>
      </c>
      <c r="AA50" s="107" t="s">
        <v>462</v>
      </c>
      <c r="AB50" s="107" t="s">
        <v>462</v>
      </c>
      <c r="AC50" s="107" t="s">
        <v>462</v>
      </c>
      <c r="AD50" s="107" t="s">
        <v>462</v>
      </c>
      <c r="AE50" s="107" t="s">
        <v>462</v>
      </c>
      <c r="AF50" s="107" t="s">
        <v>462</v>
      </c>
      <c r="AG50" s="107" t="s">
        <v>462</v>
      </c>
      <c r="AH50" s="107" t="s">
        <v>554</v>
      </c>
      <c r="AI50" s="65"/>
      <c r="AJ50" s="128">
        <v>56</v>
      </c>
      <c r="AK50" s="65"/>
      <c r="AL50" s="62"/>
      <c r="AM50" s="59"/>
    </row>
    <row r="51" spans="1:39" ht="182.25" customHeight="1">
      <c r="A51" s="105">
        <v>43</v>
      </c>
      <c r="B51" s="120" t="s">
        <v>766</v>
      </c>
      <c r="C51" s="106" t="s">
        <v>97</v>
      </c>
      <c r="D51" s="106" t="s">
        <v>809</v>
      </c>
      <c r="E51" s="19"/>
      <c r="F51" s="143" t="s">
        <v>555</v>
      </c>
      <c r="G51" s="107" t="s">
        <v>462</v>
      </c>
      <c r="H51" s="107" t="s">
        <v>462</v>
      </c>
      <c r="I51" s="107" t="s">
        <v>462</v>
      </c>
      <c r="J51" s="107" t="s">
        <v>462</v>
      </c>
      <c r="K51" s="107" t="s">
        <v>462</v>
      </c>
      <c r="L51" s="107" t="s">
        <v>462</v>
      </c>
      <c r="M51" s="107" t="s">
        <v>462</v>
      </c>
      <c r="N51" s="107" t="s">
        <v>462</v>
      </c>
      <c r="O51" s="107" t="s">
        <v>462</v>
      </c>
      <c r="P51" s="107" t="s">
        <v>462</v>
      </c>
      <c r="Q51" s="107" t="s">
        <v>462</v>
      </c>
      <c r="R51" s="107" t="s">
        <v>462</v>
      </c>
      <c r="S51" s="107" t="s">
        <v>462</v>
      </c>
      <c r="T51" s="107" t="s">
        <v>556</v>
      </c>
      <c r="U51" s="107" t="s">
        <v>462</v>
      </c>
      <c r="V51" s="107" t="s">
        <v>462</v>
      </c>
      <c r="W51" s="107" t="s">
        <v>556</v>
      </c>
      <c r="X51" s="107" t="s">
        <v>556</v>
      </c>
      <c r="Y51" s="107" t="s">
        <v>462</v>
      </c>
      <c r="Z51" s="107" t="s">
        <v>462</v>
      </c>
      <c r="AA51" s="107" t="s">
        <v>462</v>
      </c>
      <c r="AB51" s="107" t="s">
        <v>556</v>
      </c>
      <c r="AC51" s="107" t="s">
        <v>462</v>
      </c>
      <c r="AD51" s="107" t="s">
        <v>462</v>
      </c>
      <c r="AE51" s="107" t="s">
        <v>462</v>
      </c>
      <c r="AF51" s="107" t="s">
        <v>462</v>
      </c>
      <c r="AG51" s="107" t="s">
        <v>462</v>
      </c>
      <c r="AH51" s="107" t="s">
        <v>462</v>
      </c>
      <c r="AI51" s="62"/>
      <c r="AJ51" s="127">
        <v>58</v>
      </c>
      <c r="AK51" s="62"/>
      <c r="AL51" s="62"/>
      <c r="AM51" s="59"/>
    </row>
    <row r="52" spans="1:39" ht="188.25" customHeight="1">
      <c r="A52" s="105">
        <v>44</v>
      </c>
      <c r="B52" s="120" t="s">
        <v>764</v>
      </c>
      <c r="C52" s="106" t="s">
        <v>557</v>
      </c>
      <c r="D52" s="106"/>
      <c r="E52" s="19"/>
      <c r="F52" s="143" t="s">
        <v>558</v>
      </c>
      <c r="G52" s="107" t="s">
        <v>462</v>
      </c>
      <c r="H52" s="107" t="s">
        <v>462</v>
      </c>
      <c r="I52" s="107" t="s">
        <v>462</v>
      </c>
      <c r="J52" s="107" t="s">
        <v>462</v>
      </c>
      <c r="K52" s="107" t="s">
        <v>462</v>
      </c>
      <c r="L52" s="107" t="s">
        <v>462</v>
      </c>
      <c r="M52" s="107" t="s">
        <v>462</v>
      </c>
      <c r="N52" s="107" t="s">
        <v>462</v>
      </c>
      <c r="O52" s="107" t="s">
        <v>462</v>
      </c>
      <c r="P52" s="107" t="s">
        <v>462</v>
      </c>
      <c r="Q52" s="107" t="s">
        <v>462</v>
      </c>
      <c r="R52" s="107" t="s">
        <v>462</v>
      </c>
      <c r="S52" s="107" t="s">
        <v>462</v>
      </c>
      <c r="T52" s="107" t="s">
        <v>462</v>
      </c>
      <c r="U52" s="107" t="s">
        <v>462</v>
      </c>
      <c r="V52" s="107" t="s">
        <v>462</v>
      </c>
      <c r="W52" s="107" t="s">
        <v>462</v>
      </c>
      <c r="X52" s="107" t="s">
        <v>462</v>
      </c>
      <c r="Y52" s="107" t="s">
        <v>559</v>
      </c>
      <c r="Z52" s="107" t="s">
        <v>462</v>
      </c>
      <c r="AA52" s="107" t="s">
        <v>462</v>
      </c>
      <c r="AB52" s="107" t="s">
        <v>462</v>
      </c>
      <c r="AC52" s="107" t="s">
        <v>462</v>
      </c>
      <c r="AD52" s="107" t="s">
        <v>462</v>
      </c>
      <c r="AE52" s="107" t="s">
        <v>462</v>
      </c>
      <c r="AF52" s="107" t="s">
        <v>462</v>
      </c>
      <c r="AG52" s="107" t="s">
        <v>462</v>
      </c>
      <c r="AH52" s="107" t="s">
        <v>462</v>
      </c>
      <c r="AI52" s="66"/>
      <c r="AJ52" s="128" t="s">
        <v>852</v>
      </c>
      <c r="AK52" s="64"/>
      <c r="AL52" s="61"/>
      <c r="AM52" s="59"/>
    </row>
    <row r="53" spans="1:39" ht="157.5" customHeight="1">
      <c r="A53" s="105">
        <v>45</v>
      </c>
      <c r="B53" s="120" t="s">
        <v>764</v>
      </c>
      <c r="C53" s="106" t="s">
        <v>560</v>
      </c>
      <c r="D53" s="106"/>
      <c r="E53" s="19"/>
      <c r="F53" s="143" t="s">
        <v>561</v>
      </c>
      <c r="G53" s="107" t="s">
        <v>462</v>
      </c>
      <c r="H53" s="107" t="s">
        <v>462</v>
      </c>
      <c r="I53" s="107" t="s">
        <v>462</v>
      </c>
      <c r="J53" s="107" t="s">
        <v>462</v>
      </c>
      <c r="K53" s="107" t="s">
        <v>462</v>
      </c>
      <c r="L53" s="107" t="s">
        <v>462</v>
      </c>
      <c r="M53" s="107" t="s">
        <v>462</v>
      </c>
      <c r="N53" s="107" t="s">
        <v>462</v>
      </c>
      <c r="O53" s="107" t="s">
        <v>462</v>
      </c>
      <c r="P53" s="107" t="s">
        <v>462</v>
      </c>
      <c r="Q53" s="107" t="s">
        <v>462</v>
      </c>
      <c r="R53" s="107" t="s">
        <v>462</v>
      </c>
      <c r="S53" s="107" t="s">
        <v>462</v>
      </c>
      <c r="T53" s="107" t="s">
        <v>462</v>
      </c>
      <c r="U53" s="107" t="s">
        <v>462</v>
      </c>
      <c r="V53" s="107" t="s">
        <v>462</v>
      </c>
      <c r="W53" s="107" t="s">
        <v>462</v>
      </c>
      <c r="X53" s="107" t="s">
        <v>562</v>
      </c>
      <c r="Y53" s="107" t="s">
        <v>462</v>
      </c>
      <c r="Z53" s="107" t="s">
        <v>462</v>
      </c>
      <c r="AA53" s="107" t="s">
        <v>462</v>
      </c>
      <c r="AB53" s="107" t="s">
        <v>562</v>
      </c>
      <c r="AC53" s="107" t="s">
        <v>462</v>
      </c>
      <c r="AD53" s="107" t="s">
        <v>462</v>
      </c>
      <c r="AE53" s="107" t="s">
        <v>462</v>
      </c>
      <c r="AF53" s="107" t="s">
        <v>462</v>
      </c>
      <c r="AG53" s="107" t="s">
        <v>462</v>
      </c>
      <c r="AH53" s="107" t="s">
        <v>462</v>
      </c>
      <c r="AI53" s="61"/>
      <c r="AJ53" s="128">
        <v>62</v>
      </c>
      <c r="AK53" s="61"/>
      <c r="AL53" s="61"/>
      <c r="AM53" s="59"/>
    </row>
    <row r="54" spans="1:39" ht="125.25" customHeight="1">
      <c r="A54" s="105">
        <v>46</v>
      </c>
      <c r="B54" s="120" t="s">
        <v>767</v>
      </c>
      <c r="C54" s="106" t="s">
        <v>563</v>
      </c>
      <c r="D54" s="106"/>
      <c r="E54" s="19"/>
      <c r="F54" s="143" t="s">
        <v>106</v>
      </c>
      <c r="G54" s="107" t="s">
        <v>462</v>
      </c>
      <c r="H54" s="107" t="s">
        <v>462</v>
      </c>
      <c r="I54" s="107" t="s">
        <v>462</v>
      </c>
      <c r="J54" s="107" t="s">
        <v>462</v>
      </c>
      <c r="K54" s="107" t="s">
        <v>462</v>
      </c>
      <c r="L54" s="107" t="s">
        <v>462</v>
      </c>
      <c r="M54" s="107" t="s">
        <v>462</v>
      </c>
      <c r="N54" s="107" t="s">
        <v>462</v>
      </c>
      <c r="O54" s="107" t="s">
        <v>462</v>
      </c>
      <c r="P54" s="107" t="s">
        <v>462</v>
      </c>
      <c r="Q54" s="107" t="s">
        <v>462</v>
      </c>
      <c r="R54" s="107" t="s">
        <v>462</v>
      </c>
      <c r="S54" s="107" t="s">
        <v>462</v>
      </c>
      <c r="T54" s="107" t="s">
        <v>462</v>
      </c>
      <c r="U54" s="107" t="s">
        <v>462</v>
      </c>
      <c r="V54" s="107" t="s">
        <v>462</v>
      </c>
      <c r="W54" s="107" t="s">
        <v>462</v>
      </c>
      <c r="X54" s="107" t="s">
        <v>564</v>
      </c>
      <c r="Y54" s="107" t="s">
        <v>462</v>
      </c>
      <c r="Z54" s="107" t="s">
        <v>462</v>
      </c>
      <c r="AA54" s="107" t="s">
        <v>462</v>
      </c>
      <c r="AB54" s="107" t="s">
        <v>462</v>
      </c>
      <c r="AC54" s="107" t="s">
        <v>462</v>
      </c>
      <c r="AD54" s="107" t="s">
        <v>462</v>
      </c>
      <c r="AE54" s="107" t="s">
        <v>462</v>
      </c>
      <c r="AF54" s="107" t="s">
        <v>462</v>
      </c>
      <c r="AG54" s="107" t="s">
        <v>462</v>
      </c>
      <c r="AH54" s="107" t="s">
        <v>462</v>
      </c>
      <c r="AI54" s="61"/>
      <c r="AJ54" s="128">
        <v>63</v>
      </c>
      <c r="AK54" s="61"/>
      <c r="AL54" s="61"/>
      <c r="AM54" s="59"/>
    </row>
    <row r="55" spans="1:39" ht="91.5" customHeight="1">
      <c r="A55" s="105">
        <v>47</v>
      </c>
      <c r="B55" s="120" t="s">
        <v>766</v>
      </c>
      <c r="C55" s="106" t="s">
        <v>565</v>
      </c>
      <c r="D55" s="106"/>
      <c r="E55" s="19"/>
      <c r="F55" s="143" t="s">
        <v>566</v>
      </c>
      <c r="G55" s="107" t="s">
        <v>567</v>
      </c>
      <c r="H55" s="107" t="s">
        <v>567</v>
      </c>
      <c r="I55" s="107" t="s">
        <v>567</v>
      </c>
      <c r="J55" s="107" t="s">
        <v>567</v>
      </c>
      <c r="K55" s="107" t="s">
        <v>567</v>
      </c>
      <c r="L55" s="107" t="s">
        <v>567</v>
      </c>
      <c r="M55" s="107" t="s">
        <v>567</v>
      </c>
      <c r="N55" s="107" t="s">
        <v>567</v>
      </c>
      <c r="O55" s="107" t="s">
        <v>567</v>
      </c>
      <c r="P55" s="107" t="s">
        <v>567</v>
      </c>
      <c r="Q55" s="107" t="s">
        <v>567</v>
      </c>
      <c r="R55" s="107" t="s">
        <v>462</v>
      </c>
      <c r="S55" s="107" t="s">
        <v>567</v>
      </c>
      <c r="T55" s="107" t="s">
        <v>567</v>
      </c>
      <c r="U55" s="107" t="s">
        <v>567</v>
      </c>
      <c r="V55" s="107" t="s">
        <v>567</v>
      </c>
      <c r="W55" s="107" t="s">
        <v>567</v>
      </c>
      <c r="X55" s="107" t="s">
        <v>567</v>
      </c>
      <c r="Y55" s="107" t="s">
        <v>567</v>
      </c>
      <c r="Z55" s="107" t="s">
        <v>567</v>
      </c>
      <c r="AA55" s="107" t="s">
        <v>567</v>
      </c>
      <c r="AB55" s="107" t="s">
        <v>567</v>
      </c>
      <c r="AC55" s="107" t="s">
        <v>567</v>
      </c>
      <c r="AD55" s="107" t="s">
        <v>462</v>
      </c>
      <c r="AE55" s="107" t="s">
        <v>462</v>
      </c>
      <c r="AF55" s="107" t="s">
        <v>462</v>
      </c>
      <c r="AG55" s="107" t="s">
        <v>462</v>
      </c>
      <c r="AH55" s="107" t="s">
        <v>567</v>
      </c>
      <c r="AI55" s="61"/>
      <c r="AJ55" s="128">
        <v>64</v>
      </c>
      <c r="AK55" s="61"/>
      <c r="AL55" s="61"/>
      <c r="AM55" s="59"/>
    </row>
    <row r="56" spans="1:39" ht="139.5" customHeight="1">
      <c r="A56" s="105">
        <v>48</v>
      </c>
      <c r="B56" s="120" t="s">
        <v>765</v>
      </c>
      <c r="C56" s="106" t="s">
        <v>107</v>
      </c>
      <c r="D56" s="106"/>
      <c r="E56" s="19"/>
      <c r="F56" s="143" t="s">
        <v>568</v>
      </c>
      <c r="G56" s="107" t="s">
        <v>462</v>
      </c>
      <c r="H56" s="107" t="s">
        <v>462</v>
      </c>
      <c r="I56" s="107" t="s">
        <v>462</v>
      </c>
      <c r="J56" s="107" t="s">
        <v>569</v>
      </c>
      <c r="K56" s="107" t="s">
        <v>462</v>
      </c>
      <c r="L56" s="107" t="s">
        <v>569</v>
      </c>
      <c r="M56" s="107" t="s">
        <v>569</v>
      </c>
      <c r="N56" s="107" t="s">
        <v>569</v>
      </c>
      <c r="O56" s="107" t="s">
        <v>569</v>
      </c>
      <c r="P56" s="107" t="s">
        <v>569</v>
      </c>
      <c r="Q56" s="107" t="s">
        <v>462</v>
      </c>
      <c r="R56" s="107" t="s">
        <v>462</v>
      </c>
      <c r="S56" s="107" t="s">
        <v>462</v>
      </c>
      <c r="T56" s="107" t="s">
        <v>462</v>
      </c>
      <c r="U56" s="107" t="s">
        <v>569</v>
      </c>
      <c r="V56" s="107" t="s">
        <v>569</v>
      </c>
      <c r="W56" s="107" t="s">
        <v>569</v>
      </c>
      <c r="X56" s="107" t="s">
        <v>569</v>
      </c>
      <c r="Y56" s="107" t="s">
        <v>569</v>
      </c>
      <c r="Z56" s="107" t="s">
        <v>569</v>
      </c>
      <c r="AA56" s="107" t="s">
        <v>569</v>
      </c>
      <c r="AB56" s="107" t="s">
        <v>569</v>
      </c>
      <c r="AC56" s="107" t="s">
        <v>462</v>
      </c>
      <c r="AD56" s="107" t="s">
        <v>569</v>
      </c>
      <c r="AE56" s="107" t="s">
        <v>569</v>
      </c>
      <c r="AF56" s="107" t="s">
        <v>569</v>
      </c>
      <c r="AG56" s="107" t="s">
        <v>569</v>
      </c>
      <c r="AH56" s="107" t="s">
        <v>462</v>
      </c>
      <c r="AI56" s="61"/>
      <c r="AJ56" s="128">
        <v>67</v>
      </c>
      <c r="AK56" s="61"/>
      <c r="AL56" s="61"/>
      <c r="AM56" s="59"/>
    </row>
    <row r="57" spans="1:39" ht="265.5" customHeight="1">
      <c r="A57" s="105">
        <v>49</v>
      </c>
      <c r="B57" s="120" t="s">
        <v>766</v>
      </c>
      <c r="C57" s="106" t="s">
        <v>109</v>
      </c>
      <c r="D57" s="106" t="s">
        <v>810</v>
      </c>
      <c r="E57" s="19"/>
      <c r="F57" s="143" t="s">
        <v>570</v>
      </c>
      <c r="G57" s="107" t="s">
        <v>462</v>
      </c>
      <c r="H57" s="107" t="s">
        <v>462</v>
      </c>
      <c r="I57" s="107" t="s">
        <v>462</v>
      </c>
      <c r="J57" s="107" t="s">
        <v>571</v>
      </c>
      <c r="K57" s="107" t="s">
        <v>462</v>
      </c>
      <c r="L57" s="107" t="s">
        <v>462</v>
      </c>
      <c r="M57" s="107" t="s">
        <v>571</v>
      </c>
      <c r="N57" s="107" t="s">
        <v>462</v>
      </c>
      <c r="O57" s="107" t="s">
        <v>462</v>
      </c>
      <c r="P57" s="107" t="s">
        <v>462</v>
      </c>
      <c r="Q57" s="107" t="s">
        <v>462</v>
      </c>
      <c r="R57" s="107" t="s">
        <v>462</v>
      </c>
      <c r="S57" s="107" t="s">
        <v>462</v>
      </c>
      <c r="T57" s="107" t="s">
        <v>462</v>
      </c>
      <c r="U57" s="107" t="s">
        <v>462</v>
      </c>
      <c r="V57" s="107" t="s">
        <v>462</v>
      </c>
      <c r="W57" s="107" t="s">
        <v>462</v>
      </c>
      <c r="X57" s="107" t="s">
        <v>462</v>
      </c>
      <c r="Y57" s="107" t="s">
        <v>462</v>
      </c>
      <c r="Z57" s="107" t="s">
        <v>462</v>
      </c>
      <c r="AA57" s="107" t="s">
        <v>462</v>
      </c>
      <c r="AB57" s="107" t="s">
        <v>462</v>
      </c>
      <c r="AC57" s="107" t="s">
        <v>462</v>
      </c>
      <c r="AD57" s="107" t="s">
        <v>462</v>
      </c>
      <c r="AE57" s="107" t="s">
        <v>462</v>
      </c>
      <c r="AF57" s="107" t="s">
        <v>462</v>
      </c>
      <c r="AG57" s="107" t="s">
        <v>462</v>
      </c>
      <c r="AH57" s="107" t="s">
        <v>462</v>
      </c>
      <c r="AI57" s="61"/>
      <c r="AJ57" s="128" t="s">
        <v>853</v>
      </c>
      <c r="AK57" s="61"/>
      <c r="AL57" s="61"/>
      <c r="AM57" s="59"/>
    </row>
    <row r="58" spans="1:39" ht="109.5" customHeight="1">
      <c r="A58" s="105">
        <v>50</v>
      </c>
      <c r="B58" s="120" t="s">
        <v>766</v>
      </c>
      <c r="C58" s="106" t="s">
        <v>572</v>
      </c>
      <c r="D58" s="106" t="s">
        <v>811</v>
      </c>
      <c r="E58" s="19" t="s">
        <v>812</v>
      </c>
      <c r="F58" s="143" t="s">
        <v>573</v>
      </c>
      <c r="G58" s="107" t="s">
        <v>462</v>
      </c>
      <c r="H58" s="107" t="s">
        <v>462</v>
      </c>
      <c r="I58" s="107" t="s">
        <v>462</v>
      </c>
      <c r="J58" s="107" t="s">
        <v>462</v>
      </c>
      <c r="K58" s="107" t="s">
        <v>462</v>
      </c>
      <c r="L58" s="107" t="s">
        <v>462</v>
      </c>
      <c r="M58" s="107" t="s">
        <v>462</v>
      </c>
      <c r="N58" s="107" t="s">
        <v>462</v>
      </c>
      <c r="O58" s="107" t="s">
        <v>462</v>
      </c>
      <c r="P58" s="107" t="s">
        <v>462</v>
      </c>
      <c r="Q58" s="107" t="s">
        <v>462</v>
      </c>
      <c r="R58" s="107" t="s">
        <v>462</v>
      </c>
      <c r="S58" s="107" t="s">
        <v>462</v>
      </c>
      <c r="T58" s="107" t="s">
        <v>462</v>
      </c>
      <c r="U58" s="107" t="s">
        <v>462</v>
      </c>
      <c r="V58" s="107" t="s">
        <v>462</v>
      </c>
      <c r="W58" s="107" t="s">
        <v>462</v>
      </c>
      <c r="X58" s="107" t="s">
        <v>462</v>
      </c>
      <c r="Y58" s="107" t="s">
        <v>462</v>
      </c>
      <c r="Z58" s="107" t="s">
        <v>462</v>
      </c>
      <c r="AA58" s="107" t="s">
        <v>462</v>
      </c>
      <c r="AB58" s="107" t="s">
        <v>462</v>
      </c>
      <c r="AC58" s="107" t="s">
        <v>462</v>
      </c>
      <c r="AD58" s="107" t="s">
        <v>462</v>
      </c>
      <c r="AE58" s="107" t="s">
        <v>574</v>
      </c>
      <c r="AF58" s="107" t="s">
        <v>462</v>
      </c>
      <c r="AG58" s="107" t="s">
        <v>574</v>
      </c>
      <c r="AH58" s="107" t="s">
        <v>462</v>
      </c>
      <c r="AI58" s="61"/>
      <c r="AJ58" s="128">
        <v>73</v>
      </c>
      <c r="AK58" s="61"/>
      <c r="AL58" s="61"/>
      <c r="AM58" s="59"/>
    </row>
    <row r="59" spans="1:39" ht="88.5" customHeight="1">
      <c r="A59" s="105">
        <v>51</v>
      </c>
      <c r="B59" s="120" t="s">
        <v>766</v>
      </c>
      <c r="C59" s="106" t="s">
        <v>115</v>
      </c>
      <c r="D59" s="106"/>
      <c r="E59" s="19"/>
      <c r="F59" s="143" t="s">
        <v>575</v>
      </c>
      <c r="G59" s="107" t="s">
        <v>462</v>
      </c>
      <c r="H59" s="107" t="s">
        <v>462</v>
      </c>
      <c r="I59" s="107" t="s">
        <v>462</v>
      </c>
      <c r="J59" s="107" t="s">
        <v>576</v>
      </c>
      <c r="K59" s="107" t="s">
        <v>462</v>
      </c>
      <c r="L59" s="107" t="s">
        <v>462</v>
      </c>
      <c r="M59" s="107" t="s">
        <v>462</v>
      </c>
      <c r="N59" s="107" t="s">
        <v>462</v>
      </c>
      <c r="O59" s="107" t="s">
        <v>462</v>
      </c>
      <c r="P59" s="107" t="s">
        <v>462</v>
      </c>
      <c r="Q59" s="107" t="s">
        <v>462</v>
      </c>
      <c r="R59" s="107" t="s">
        <v>462</v>
      </c>
      <c r="S59" s="107" t="s">
        <v>462</v>
      </c>
      <c r="T59" s="107" t="s">
        <v>462</v>
      </c>
      <c r="U59" s="107" t="s">
        <v>462</v>
      </c>
      <c r="V59" s="107" t="s">
        <v>462</v>
      </c>
      <c r="W59" s="107" t="s">
        <v>462</v>
      </c>
      <c r="X59" s="107" t="s">
        <v>462</v>
      </c>
      <c r="Y59" s="107" t="s">
        <v>462</v>
      </c>
      <c r="Z59" s="107" t="s">
        <v>462</v>
      </c>
      <c r="AA59" s="107" t="s">
        <v>462</v>
      </c>
      <c r="AB59" s="107" t="s">
        <v>462</v>
      </c>
      <c r="AC59" s="107" t="s">
        <v>462</v>
      </c>
      <c r="AD59" s="107" t="s">
        <v>462</v>
      </c>
      <c r="AE59" s="107" t="s">
        <v>462</v>
      </c>
      <c r="AF59" s="107" t="s">
        <v>462</v>
      </c>
      <c r="AG59" s="107" t="s">
        <v>462</v>
      </c>
      <c r="AH59" s="107" t="s">
        <v>462</v>
      </c>
      <c r="AI59" s="61"/>
      <c r="AJ59" s="128">
        <v>74</v>
      </c>
      <c r="AK59" s="61"/>
      <c r="AL59" s="61"/>
      <c r="AM59" s="59"/>
    </row>
    <row r="60" spans="1:39" ht="153.75" customHeight="1">
      <c r="A60" s="105">
        <v>52</v>
      </c>
      <c r="B60" s="120" t="s">
        <v>766</v>
      </c>
      <c r="C60" s="106" t="s">
        <v>577</v>
      </c>
      <c r="D60" s="106" t="s">
        <v>813</v>
      </c>
      <c r="E60" s="19"/>
      <c r="F60" s="143" t="s">
        <v>578</v>
      </c>
      <c r="G60" s="107" t="s">
        <v>462</v>
      </c>
      <c r="H60" s="107" t="s">
        <v>462</v>
      </c>
      <c r="I60" s="107" t="s">
        <v>462</v>
      </c>
      <c r="J60" s="107" t="s">
        <v>579</v>
      </c>
      <c r="K60" s="107" t="s">
        <v>462</v>
      </c>
      <c r="L60" s="107" t="s">
        <v>462</v>
      </c>
      <c r="M60" s="107" t="s">
        <v>579</v>
      </c>
      <c r="N60" s="107" t="s">
        <v>462</v>
      </c>
      <c r="O60" s="107" t="s">
        <v>462</v>
      </c>
      <c r="P60" s="107" t="s">
        <v>462</v>
      </c>
      <c r="Q60" s="107" t="s">
        <v>462</v>
      </c>
      <c r="R60" s="107" t="s">
        <v>462</v>
      </c>
      <c r="S60" s="107" t="s">
        <v>462</v>
      </c>
      <c r="T60" s="107" t="s">
        <v>462</v>
      </c>
      <c r="U60" s="107" t="s">
        <v>462</v>
      </c>
      <c r="V60" s="107" t="s">
        <v>462</v>
      </c>
      <c r="W60" s="107" t="s">
        <v>462</v>
      </c>
      <c r="X60" s="107" t="s">
        <v>462</v>
      </c>
      <c r="Y60" s="107" t="s">
        <v>462</v>
      </c>
      <c r="Z60" s="107" t="s">
        <v>462</v>
      </c>
      <c r="AA60" s="107" t="s">
        <v>462</v>
      </c>
      <c r="AB60" s="107" t="s">
        <v>462</v>
      </c>
      <c r="AC60" s="107" t="s">
        <v>462</v>
      </c>
      <c r="AD60" s="107" t="s">
        <v>462</v>
      </c>
      <c r="AE60" s="107" t="s">
        <v>462</v>
      </c>
      <c r="AF60" s="107" t="s">
        <v>462</v>
      </c>
      <c r="AG60" s="107" t="s">
        <v>462</v>
      </c>
      <c r="AH60" s="107" t="s">
        <v>462</v>
      </c>
      <c r="AI60" s="61"/>
      <c r="AJ60" s="128">
        <v>75</v>
      </c>
      <c r="AK60" s="61"/>
      <c r="AL60" s="61"/>
      <c r="AM60" s="59"/>
    </row>
    <row r="61" spans="1:39" ht="138" customHeight="1">
      <c r="A61" s="105">
        <v>53</v>
      </c>
      <c r="B61" s="120" t="s">
        <v>766</v>
      </c>
      <c r="C61" s="106" t="s">
        <v>580</v>
      </c>
      <c r="D61" s="106" t="s">
        <v>814</v>
      </c>
      <c r="E61" s="19"/>
      <c r="F61" s="143" t="s">
        <v>581</v>
      </c>
      <c r="G61" s="107" t="s">
        <v>462</v>
      </c>
      <c r="H61" s="107" t="s">
        <v>462</v>
      </c>
      <c r="I61" s="107" t="s">
        <v>462</v>
      </c>
      <c r="J61" s="107" t="s">
        <v>462</v>
      </c>
      <c r="K61" s="107" t="s">
        <v>462</v>
      </c>
      <c r="L61" s="107" t="s">
        <v>462</v>
      </c>
      <c r="M61" s="107" t="s">
        <v>582</v>
      </c>
      <c r="N61" s="107" t="s">
        <v>462</v>
      </c>
      <c r="O61" s="107" t="s">
        <v>462</v>
      </c>
      <c r="P61" s="107" t="s">
        <v>462</v>
      </c>
      <c r="Q61" s="107" t="s">
        <v>462</v>
      </c>
      <c r="R61" s="107" t="s">
        <v>462</v>
      </c>
      <c r="S61" s="107" t="s">
        <v>462</v>
      </c>
      <c r="T61" s="107" t="s">
        <v>462</v>
      </c>
      <c r="U61" s="107" t="s">
        <v>462</v>
      </c>
      <c r="V61" s="107" t="s">
        <v>462</v>
      </c>
      <c r="W61" s="107" t="s">
        <v>462</v>
      </c>
      <c r="X61" s="107" t="s">
        <v>462</v>
      </c>
      <c r="Y61" s="107" t="s">
        <v>462</v>
      </c>
      <c r="Z61" s="107" t="s">
        <v>462</v>
      </c>
      <c r="AA61" s="107" t="s">
        <v>462</v>
      </c>
      <c r="AB61" s="107" t="s">
        <v>462</v>
      </c>
      <c r="AC61" s="107" t="s">
        <v>462</v>
      </c>
      <c r="AD61" s="107" t="s">
        <v>462</v>
      </c>
      <c r="AE61" s="107" t="s">
        <v>462</v>
      </c>
      <c r="AF61" s="107" t="s">
        <v>462</v>
      </c>
      <c r="AG61" s="107" t="s">
        <v>462</v>
      </c>
      <c r="AH61" s="107" t="s">
        <v>462</v>
      </c>
      <c r="AI61" s="61"/>
      <c r="AJ61" s="128" t="s">
        <v>854</v>
      </c>
      <c r="AK61" s="61"/>
      <c r="AL61" s="61"/>
      <c r="AM61" s="59"/>
    </row>
    <row r="62" spans="1:39" ht="64.5" customHeight="1">
      <c r="A62" s="105">
        <v>54</v>
      </c>
      <c r="B62" s="120" t="s">
        <v>764</v>
      </c>
      <c r="C62" s="106" t="s">
        <v>583</v>
      </c>
      <c r="D62" s="106"/>
      <c r="E62" s="19"/>
      <c r="F62" s="143" t="s">
        <v>121</v>
      </c>
      <c r="G62" s="107" t="s">
        <v>462</v>
      </c>
      <c r="H62" s="107" t="s">
        <v>462</v>
      </c>
      <c r="I62" s="107" t="s">
        <v>462</v>
      </c>
      <c r="J62" s="107" t="s">
        <v>584</v>
      </c>
      <c r="K62" s="107" t="s">
        <v>462</v>
      </c>
      <c r="L62" s="107" t="s">
        <v>584</v>
      </c>
      <c r="M62" s="107" t="s">
        <v>584</v>
      </c>
      <c r="N62" s="107" t="s">
        <v>584</v>
      </c>
      <c r="O62" s="107" t="s">
        <v>462</v>
      </c>
      <c r="P62" s="107" t="s">
        <v>462</v>
      </c>
      <c r="Q62" s="107" t="s">
        <v>462</v>
      </c>
      <c r="R62" s="107" t="s">
        <v>462</v>
      </c>
      <c r="S62" s="107" t="s">
        <v>462</v>
      </c>
      <c r="T62" s="107" t="s">
        <v>462</v>
      </c>
      <c r="U62" s="107" t="s">
        <v>584</v>
      </c>
      <c r="V62" s="107" t="s">
        <v>462</v>
      </c>
      <c r="W62" s="107" t="s">
        <v>462</v>
      </c>
      <c r="X62" s="107" t="s">
        <v>462</v>
      </c>
      <c r="Y62" s="107" t="s">
        <v>462</v>
      </c>
      <c r="Z62" s="107" t="s">
        <v>462</v>
      </c>
      <c r="AA62" s="107" t="s">
        <v>462</v>
      </c>
      <c r="AB62" s="107" t="s">
        <v>462</v>
      </c>
      <c r="AC62" s="107" t="s">
        <v>462</v>
      </c>
      <c r="AD62" s="107" t="s">
        <v>462</v>
      </c>
      <c r="AE62" s="107" t="s">
        <v>462</v>
      </c>
      <c r="AF62" s="107" t="s">
        <v>462</v>
      </c>
      <c r="AG62" s="107" t="s">
        <v>462</v>
      </c>
      <c r="AH62" s="107" t="s">
        <v>462</v>
      </c>
      <c r="AI62" s="61"/>
      <c r="AJ62" s="128">
        <v>78</v>
      </c>
      <c r="AK62" s="61"/>
      <c r="AL62" s="61"/>
      <c r="AM62" s="59"/>
    </row>
    <row r="63" spans="1:39" ht="266.25" customHeight="1">
      <c r="A63" s="105">
        <v>55</v>
      </c>
      <c r="B63" s="120" t="s">
        <v>766</v>
      </c>
      <c r="C63" s="106" t="s">
        <v>123</v>
      </c>
      <c r="D63" s="106" t="s">
        <v>820</v>
      </c>
      <c r="E63" s="19"/>
      <c r="F63" s="143" t="s">
        <v>877</v>
      </c>
      <c r="G63" s="107" t="s">
        <v>585</v>
      </c>
      <c r="H63" s="107" t="s">
        <v>462</v>
      </c>
      <c r="I63" s="107" t="s">
        <v>462</v>
      </c>
      <c r="J63" s="107" t="s">
        <v>462</v>
      </c>
      <c r="K63" s="107" t="s">
        <v>462</v>
      </c>
      <c r="L63" s="107" t="s">
        <v>586</v>
      </c>
      <c r="M63" s="107" t="s">
        <v>462</v>
      </c>
      <c r="N63" s="107" t="s">
        <v>585</v>
      </c>
      <c r="O63" s="107" t="s">
        <v>462</v>
      </c>
      <c r="P63" s="107" t="s">
        <v>585</v>
      </c>
      <c r="Q63" s="107" t="s">
        <v>462</v>
      </c>
      <c r="R63" s="107" t="s">
        <v>462</v>
      </c>
      <c r="S63" s="107" t="s">
        <v>585</v>
      </c>
      <c r="T63" s="107" t="s">
        <v>462</v>
      </c>
      <c r="U63" s="107" t="s">
        <v>585</v>
      </c>
      <c r="V63" s="107" t="s">
        <v>462</v>
      </c>
      <c r="W63" s="107" t="s">
        <v>585</v>
      </c>
      <c r="X63" s="107" t="s">
        <v>585</v>
      </c>
      <c r="Y63" s="107" t="s">
        <v>585</v>
      </c>
      <c r="Z63" s="107" t="s">
        <v>585</v>
      </c>
      <c r="AA63" s="107" t="s">
        <v>585</v>
      </c>
      <c r="AB63" s="107" t="s">
        <v>462</v>
      </c>
      <c r="AC63" s="107" t="s">
        <v>462</v>
      </c>
      <c r="AD63" s="107" t="s">
        <v>585</v>
      </c>
      <c r="AE63" s="107" t="s">
        <v>462</v>
      </c>
      <c r="AF63" s="107" t="s">
        <v>462</v>
      </c>
      <c r="AG63" s="107" t="s">
        <v>462</v>
      </c>
      <c r="AH63" s="107" t="s">
        <v>462</v>
      </c>
      <c r="AI63" s="71"/>
      <c r="AJ63" s="130" t="s">
        <v>855</v>
      </c>
      <c r="AK63" s="71"/>
      <c r="AL63" s="61"/>
      <c r="AM63" s="59"/>
    </row>
    <row r="64" spans="1:39" ht="251.25" customHeight="1">
      <c r="A64" s="105">
        <v>56</v>
      </c>
      <c r="B64" s="120" t="s">
        <v>766</v>
      </c>
      <c r="C64" s="106" t="s">
        <v>125</v>
      </c>
      <c r="D64" s="106" t="s">
        <v>821</v>
      </c>
      <c r="E64" s="19"/>
      <c r="F64" s="143" t="s">
        <v>883</v>
      </c>
      <c r="G64" s="107" t="s">
        <v>462</v>
      </c>
      <c r="H64" s="107" t="s">
        <v>462</v>
      </c>
      <c r="I64" s="107" t="s">
        <v>462</v>
      </c>
      <c r="J64" s="107" t="s">
        <v>462</v>
      </c>
      <c r="K64" s="107" t="s">
        <v>462</v>
      </c>
      <c r="L64" s="107" t="s">
        <v>587</v>
      </c>
      <c r="M64" s="107" t="s">
        <v>462</v>
      </c>
      <c r="N64" s="107" t="s">
        <v>462</v>
      </c>
      <c r="O64" s="107" t="s">
        <v>462</v>
      </c>
      <c r="P64" s="107" t="s">
        <v>462</v>
      </c>
      <c r="Q64" s="107" t="s">
        <v>462</v>
      </c>
      <c r="R64" s="107" t="s">
        <v>462</v>
      </c>
      <c r="S64" s="107" t="s">
        <v>462</v>
      </c>
      <c r="T64" s="107" t="s">
        <v>462</v>
      </c>
      <c r="U64" s="107" t="s">
        <v>587</v>
      </c>
      <c r="V64" s="107" t="s">
        <v>462</v>
      </c>
      <c r="W64" s="107" t="s">
        <v>462</v>
      </c>
      <c r="X64" s="107" t="s">
        <v>462</v>
      </c>
      <c r="Y64" s="107" t="s">
        <v>462</v>
      </c>
      <c r="Z64" s="107" t="s">
        <v>462</v>
      </c>
      <c r="AA64" s="107" t="s">
        <v>462</v>
      </c>
      <c r="AB64" s="107" t="s">
        <v>462</v>
      </c>
      <c r="AC64" s="107" t="s">
        <v>462</v>
      </c>
      <c r="AD64" s="107" t="s">
        <v>462</v>
      </c>
      <c r="AE64" s="107" t="s">
        <v>462</v>
      </c>
      <c r="AF64" s="107" t="s">
        <v>462</v>
      </c>
      <c r="AG64" s="107" t="s">
        <v>462</v>
      </c>
      <c r="AH64" s="107" t="s">
        <v>462</v>
      </c>
      <c r="AI64" s="60"/>
      <c r="AJ64" s="130">
        <v>81</v>
      </c>
      <c r="AK64" s="60"/>
      <c r="AL64" s="61"/>
      <c r="AM64" s="59"/>
    </row>
    <row r="65" spans="1:39" ht="175.5" customHeight="1">
      <c r="A65" s="105">
        <v>57</v>
      </c>
      <c r="B65" s="106" t="s">
        <v>766</v>
      </c>
      <c r="C65" s="106" t="s">
        <v>588</v>
      </c>
      <c r="D65" s="106"/>
      <c r="E65" s="19"/>
      <c r="F65" s="143" t="s">
        <v>589</v>
      </c>
      <c r="G65" s="107" t="s">
        <v>462</v>
      </c>
      <c r="H65" s="107" t="s">
        <v>462</v>
      </c>
      <c r="I65" s="107" t="s">
        <v>462</v>
      </c>
      <c r="J65" s="107" t="s">
        <v>462</v>
      </c>
      <c r="K65" s="107" t="s">
        <v>462</v>
      </c>
      <c r="L65" s="107" t="s">
        <v>590</v>
      </c>
      <c r="M65" s="107" t="s">
        <v>462</v>
      </c>
      <c r="N65" s="107" t="s">
        <v>462</v>
      </c>
      <c r="O65" s="107" t="s">
        <v>462</v>
      </c>
      <c r="P65" s="107" t="s">
        <v>462</v>
      </c>
      <c r="Q65" s="107" t="s">
        <v>462</v>
      </c>
      <c r="R65" s="107" t="s">
        <v>462</v>
      </c>
      <c r="S65" s="107" t="s">
        <v>462</v>
      </c>
      <c r="T65" s="107" t="s">
        <v>462</v>
      </c>
      <c r="U65" s="107" t="s">
        <v>590</v>
      </c>
      <c r="V65" s="107" t="s">
        <v>462</v>
      </c>
      <c r="W65" s="107" t="s">
        <v>590</v>
      </c>
      <c r="X65" s="107" t="s">
        <v>462</v>
      </c>
      <c r="Y65" s="107" t="s">
        <v>462</v>
      </c>
      <c r="Z65" s="107" t="s">
        <v>462</v>
      </c>
      <c r="AA65" s="107" t="s">
        <v>462</v>
      </c>
      <c r="AB65" s="107" t="s">
        <v>462</v>
      </c>
      <c r="AC65" s="107" t="s">
        <v>462</v>
      </c>
      <c r="AD65" s="107" t="s">
        <v>462</v>
      </c>
      <c r="AE65" s="107" t="s">
        <v>462</v>
      </c>
      <c r="AF65" s="107" t="s">
        <v>462</v>
      </c>
      <c r="AG65" s="107" t="s">
        <v>462</v>
      </c>
      <c r="AH65" s="107" t="s">
        <v>462</v>
      </c>
      <c r="AI65" s="65"/>
      <c r="AJ65" s="128">
        <v>82</v>
      </c>
      <c r="AK65" s="65"/>
      <c r="AL65" s="61"/>
      <c r="AM65" s="59"/>
    </row>
    <row r="66" spans="1:39" ht="164.25" customHeight="1">
      <c r="A66" s="105">
        <v>58</v>
      </c>
      <c r="B66" s="120" t="s">
        <v>766</v>
      </c>
      <c r="C66" s="106" t="s">
        <v>591</v>
      </c>
      <c r="D66" s="106" t="s">
        <v>822</v>
      </c>
      <c r="E66" s="19"/>
      <c r="F66" s="143" t="s">
        <v>592</v>
      </c>
      <c r="G66" s="107" t="s">
        <v>462</v>
      </c>
      <c r="H66" s="107" t="s">
        <v>462</v>
      </c>
      <c r="I66" s="107" t="s">
        <v>462</v>
      </c>
      <c r="J66" s="107" t="s">
        <v>462</v>
      </c>
      <c r="K66" s="107" t="s">
        <v>462</v>
      </c>
      <c r="L66" s="107" t="s">
        <v>462</v>
      </c>
      <c r="M66" s="107" t="s">
        <v>593</v>
      </c>
      <c r="N66" s="107" t="s">
        <v>462</v>
      </c>
      <c r="O66" s="107" t="s">
        <v>462</v>
      </c>
      <c r="P66" s="107" t="s">
        <v>462</v>
      </c>
      <c r="Q66" s="107" t="s">
        <v>462</v>
      </c>
      <c r="R66" s="107" t="s">
        <v>462</v>
      </c>
      <c r="S66" s="107" t="s">
        <v>462</v>
      </c>
      <c r="T66" s="107" t="s">
        <v>462</v>
      </c>
      <c r="U66" s="107" t="s">
        <v>462</v>
      </c>
      <c r="V66" s="107" t="s">
        <v>462</v>
      </c>
      <c r="W66" s="107" t="s">
        <v>462</v>
      </c>
      <c r="X66" s="107" t="s">
        <v>462</v>
      </c>
      <c r="Y66" s="107" t="s">
        <v>462</v>
      </c>
      <c r="Z66" s="107" t="s">
        <v>462</v>
      </c>
      <c r="AA66" s="107" t="s">
        <v>462</v>
      </c>
      <c r="AB66" s="107" t="s">
        <v>462</v>
      </c>
      <c r="AC66" s="107" t="s">
        <v>462</v>
      </c>
      <c r="AD66" s="107" t="s">
        <v>462</v>
      </c>
      <c r="AE66" s="107" t="s">
        <v>462</v>
      </c>
      <c r="AF66" s="107" t="s">
        <v>462</v>
      </c>
      <c r="AG66" s="107" t="s">
        <v>462</v>
      </c>
      <c r="AH66" s="107" t="s">
        <v>462</v>
      </c>
      <c r="AI66" s="61"/>
      <c r="AJ66" s="128">
        <v>83</v>
      </c>
      <c r="AK66" s="61"/>
      <c r="AL66" s="61"/>
      <c r="AM66" s="59"/>
    </row>
    <row r="67" spans="1:39" ht="68.25" customHeight="1">
      <c r="A67" s="105">
        <v>59</v>
      </c>
      <c r="B67" s="120" t="s">
        <v>766</v>
      </c>
      <c r="C67" s="106" t="s">
        <v>594</v>
      </c>
      <c r="D67" s="106" t="s">
        <v>823</v>
      </c>
      <c r="E67" s="19"/>
      <c r="F67" s="143" t="s">
        <v>595</v>
      </c>
      <c r="G67" s="107" t="s">
        <v>462</v>
      </c>
      <c r="H67" s="107" t="s">
        <v>462</v>
      </c>
      <c r="I67" s="107" t="s">
        <v>462</v>
      </c>
      <c r="J67" s="107" t="s">
        <v>462</v>
      </c>
      <c r="K67" s="107" t="s">
        <v>462</v>
      </c>
      <c r="L67" s="107" t="s">
        <v>462</v>
      </c>
      <c r="M67" s="107" t="s">
        <v>462</v>
      </c>
      <c r="N67" s="107" t="s">
        <v>462</v>
      </c>
      <c r="O67" s="107" t="s">
        <v>462</v>
      </c>
      <c r="P67" s="107" t="s">
        <v>596</v>
      </c>
      <c r="Q67" s="107" t="s">
        <v>462</v>
      </c>
      <c r="R67" s="107" t="s">
        <v>462</v>
      </c>
      <c r="S67" s="107" t="s">
        <v>462</v>
      </c>
      <c r="T67" s="107" t="s">
        <v>462</v>
      </c>
      <c r="U67" s="107" t="s">
        <v>462</v>
      </c>
      <c r="V67" s="107" t="s">
        <v>462</v>
      </c>
      <c r="W67" s="107" t="s">
        <v>462</v>
      </c>
      <c r="X67" s="107" t="s">
        <v>462</v>
      </c>
      <c r="Y67" s="107" t="s">
        <v>462</v>
      </c>
      <c r="Z67" s="107" t="s">
        <v>596</v>
      </c>
      <c r="AA67" s="107" t="s">
        <v>462</v>
      </c>
      <c r="AB67" s="107" t="s">
        <v>462</v>
      </c>
      <c r="AC67" s="107" t="s">
        <v>462</v>
      </c>
      <c r="AD67" s="107" t="s">
        <v>462</v>
      </c>
      <c r="AE67" s="107" t="s">
        <v>462</v>
      </c>
      <c r="AF67" s="107" t="s">
        <v>462</v>
      </c>
      <c r="AG67" s="107" t="s">
        <v>462</v>
      </c>
      <c r="AH67" s="107" t="s">
        <v>462</v>
      </c>
      <c r="AI67" s="61"/>
      <c r="AJ67" s="128">
        <v>84</v>
      </c>
      <c r="AK67" s="61"/>
      <c r="AL67" s="61"/>
      <c r="AM67" s="59"/>
    </row>
    <row r="68" spans="1:39" ht="78.75" customHeight="1">
      <c r="A68" s="105">
        <v>60</v>
      </c>
      <c r="B68" s="120" t="s">
        <v>766</v>
      </c>
      <c r="C68" s="106" t="s">
        <v>597</v>
      </c>
      <c r="D68" s="106" t="s">
        <v>823</v>
      </c>
      <c r="E68" s="19"/>
      <c r="F68" s="143" t="s">
        <v>598</v>
      </c>
      <c r="G68" s="107" t="s">
        <v>462</v>
      </c>
      <c r="H68" s="107" t="s">
        <v>462</v>
      </c>
      <c r="I68" s="107" t="s">
        <v>462</v>
      </c>
      <c r="J68" s="107" t="s">
        <v>462</v>
      </c>
      <c r="K68" s="107" t="s">
        <v>462</v>
      </c>
      <c r="L68" s="107" t="s">
        <v>462</v>
      </c>
      <c r="M68" s="107" t="s">
        <v>462</v>
      </c>
      <c r="N68" s="107" t="s">
        <v>462</v>
      </c>
      <c r="O68" s="107" t="s">
        <v>462</v>
      </c>
      <c r="P68" s="107" t="s">
        <v>462</v>
      </c>
      <c r="Q68" s="107" t="s">
        <v>462</v>
      </c>
      <c r="R68" s="107" t="s">
        <v>462</v>
      </c>
      <c r="S68" s="107" t="s">
        <v>462</v>
      </c>
      <c r="T68" s="107" t="s">
        <v>462</v>
      </c>
      <c r="U68" s="107" t="s">
        <v>462</v>
      </c>
      <c r="V68" s="107" t="s">
        <v>462</v>
      </c>
      <c r="W68" s="107" t="s">
        <v>462</v>
      </c>
      <c r="X68" s="107" t="s">
        <v>462</v>
      </c>
      <c r="Y68" s="107" t="s">
        <v>462</v>
      </c>
      <c r="Z68" s="107" t="s">
        <v>462</v>
      </c>
      <c r="AA68" s="107" t="s">
        <v>599</v>
      </c>
      <c r="AB68" s="107" t="s">
        <v>462</v>
      </c>
      <c r="AC68" s="107" t="s">
        <v>462</v>
      </c>
      <c r="AD68" s="107" t="s">
        <v>599</v>
      </c>
      <c r="AE68" s="107" t="s">
        <v>462</v>
      </c>
      <c r="AF68" s="107" t="s">
        <v>462</v>
      </c>
      <c r="AG68" s="107" t="s">
        <v>462</v>
      </c>
      <c r="AH68" s="107" t="s">
        <v>462</v>
      </c>
      <c r="AI68" s="61"/>
      <c r="AJ68" s="128">
        <v>85</v>
      </c>
      <c r="AK68" s="61"/>
      <c r="AL68" s="61"/>
      <c r="AM68" s="59"/>
    </row>
    <row r="69" spans="1:39" ht="144.75" customHeight="1">
      <c r="A69" s="105">
        <v>61</v>
      </c>
      <c r="B69" s="120" t="s">
        <v>766</v>
      </c>
      <c r="C69" s="106" t="s">
        <v>600</v>
      </c>
      <c r="D69" s="106" t="s">
        <v>824</v>
      </c>
      <c r="E69" s="19"/>
      <c r="F69" s="143" t="s">
        <v>601</v>
      </c>
      <c r="G69" s="107" t="s">
        <v>462</v>
      </c>
      <c r="H69" s="107" t="s">
        <v>462</v>
      </c>
      <c r="I69" s="107" t="s">
        <v>462</v>
      </c>
      <c r="J69" s="107" t="s">
        <v>462</v>
      </c>
      <c r="K69" s="107" t="s">
        <v>462</v>
      </c>
      <c r="L69" s="107" t="s">
        <v>462</v>
      </c>
      <c r="M69" s="107" t="s">
        <v>462</v>
      </c>
      <c r="N69" s="107" t="s">
        <v>462</v>
      </c>
      <c r="O69" s="107" t="s">
        <v>462</v>
      </c>
      <c r="P69" s="107" t="s">
        <v>462</v>
      </c>
      <c r="Q69" s="107" t="s">
        <v>462</v>
      </c>
      <c r="R69" s="107" t="s">
        <v>462</v>
      </c>
      <c r="S69" s="107" t="s">
        <v>462</v>
      </c>
      <c r="T69" s="107" t="s">
        <v>462</v>
      </c>
      <c r="U69" s="107" t="s">
        <v>462</v>
      </c>
      <c r="V69" s="107" t="s">
        <v>462</v>
      </c>
      <c r="W69" s="107" t="s">
        <v>462</v>
      </c>
      <c r="X69" s="107" t="s">
        <v>462</v>
      </c>
      <c r="Y69" s="107" t="s">
        <v>462</v>
      </c>
      <c r="Z69" s="107" t="s">
        <v>462</v>
      </c>
      <c r="AA69" s="107" t="s">
        <v>602</v>
      </c>
      <c r="AB69" s="107" t="s">
        <v>462</v>
      </c>
      <c r="AC69" s="107" t="s">
        <v>462</v>
      </c>
      <c r="AD69" s="107" t="s">
        <v>602</v>
      </c>
      <c r="AE69" s="107" t="s">
        <v>602</v>
      </c>
      <c r="AF69" s="107" t="s">
        <v>602</v>
      </c>
      <c r="AG69" s="107" t="s">
        <v>602</v>
      </c>
      <c r="AH69" s="107" t="s">
        <v>462</v>
      </c>
      <c r="AI69" s="66"/>
      <c r="AJ69" s="130">
        <v>86</v>
      </c>
      <c r="AK69" s="66"/>
      <c r="AL69" s="66"/>
      <c r="AM69" s="59"/>
    </row>
    <row r="70" spans="1:39" ht="255.75" customHeight="1">
      <c r="A70" s="105">
        <v>62</v>
      </c>
      <c r="B70" s="120" t="s">
        <v>766</v>
      </c>
      <c r="C70" s="106" t="s">
        <v>603</v>
      </c>
      <c r="D70" s="106" t="s">
        <v>842</v>
      </c>
      <c r="E70" s="19" t="s">
        <v>812</v>
      </c>
      <c r="F70" s="143" t="s">
        <v>878</v>
      </c>
      <c r="G70" s="107" t="s">
        <v>462</v>
      </c>
      <c r="H70" s="107" t="s">
        <v>462</v>
      </c>
      <c r="I70" s="107" t="s">
        <v>462</v>
      </c>
      <c r="J70" s="107" t="s">
        <v>462</v>
      </c>
      <c r="K70" s="107" t="s">
        <v>462</v>
      </c>
      <c r="L70" s="107" t="s">
        <v>462</v>
      </c>
      <c r="M70" s="107" t="s">
        <v>462</v>
      </c>
      <c r="N70" s="107" t="s">
        <v>462</v>
      </c>
      <c r="O70" s="107" t="s">
        <v>462</v>
      </c>
      <c r="P70" s="107" t="s">
        <v>462</v>
      </c>
      <c r="Q70" s="107" t="s">
        <v>462</v>
      </c>
      <c r="R70" s="107" t="s">
        <v>462</v>
      </c>
      <c r="S70" s="107" t="s">
        <v>462</v>
      </c>
      <c r="T70" s="107" t="s">
        <v>462</v>
      </c>
      <c r="U70" s="107" t="s">
        <v>462</v>
      </c>
      <c r="V70" s="107" t="s">
        <v>462</v>
      </c>
      <c r="W70" s="107" t="s">
        <v>462</v>
      </c>
      <c r="X70" s="107" t="s">
        <v>462</v>
      </c>
      <c r="Y70" s="107" t="s">
        <v>462</v>
      </c>
      <c r="Z70" s="107" t="s">
        <v>462</v>
      </c>
      <c r="AA70" s="107" t="s">
        <v>604</v>
      </c>
      <c r="AB70" s="107" t="s">
        <v>462</v>
      </c>
      <c r="AC70" s="107" t="s">
        <v>462</v>
      </c>
      <c r="AD70" s="107" t="s">
        <v>604</v>
      </c>
      <c r="AE70" s="107" t="s">
        <v>604</v>
      </c>
      <c r="AF70" s="107" t="s">
        <v>604</v>
      </c>
      <c r="AG70" s="107" t="s">
        <v>604</v>
      </c>
      <c r="AH70" s="107" t="s">
        <v>462</v>
      </c>
      <c r="AI70" s="61"/>
      <c r="AJ70" s="128">
        <v>87</v>
      </c>
      <c r="AK70" s="61"/>
      <c r="AL70" s="61"/>
    </row>
    <row r="71" spans="1:39" ht="135.75" customHeight="1">
      <c r="A71" s="105">
        <v>63</v>
      </c>
      <c r="B71" s="120" t="s">
        <v>767</v>
      </c>
      <c r="C71" s="106" t="s">
        <v>605</v>
      </c>
      <c r="D71" s="106"/>
      <c r="E71" s="19"/>
      <c r="F71" s="143" t="s">
        <v>606</v>
      </c>
      <c r="G71" s="107" t="s">
        <v>462</v>
      </c>
      <c r="H71" s="107" t="s">
        <v>462</v>
      </c>
      <c r="I71" s="107" t="s">
        <v>462</v>
      </c>
      <c r="J71" s="107" t="s">
        <v>462</v>
      </c>
      <c r="K71" s="107" t="s">
        <v>462</v>
      </c>
      <c r="L71" s="107" t="s">
        <v>462</v>
      </c>
      <c r="M71" s="107" t="s">
        <v>462</v>
      </c>
      <c r="N71" s="107" t="s">
        <v>462</v>
      </c>
      <c r="O71" s="107" t="s">
        <v>607</v>
      </c>
      <c r="P71" s="107" t="s">
        <v>462</v>
      </c>
      <c r="Q71" s="107" t="s">
        <v>462</v>
      </c>
      <c r="R71" s="107" t="s">
        <v>462</v>
      </c>
      <c r="S71" s="107" t="s">
        <v>462</v>
      </c>
      <c r="T71" s="107" t="s">
        <v>462</v>
      </c>
      <c r="U71" s="107" t="s">
        <v>462</v>
      </c>
      <c r="V71" s="107" t="s">
        <v>462</v>
      </c>
      <c r="W71" s="107" t="s">
        <v>462</v>
      </c>
      <c r="X71" s="107" t="s">
        <v>462</v>
      </c>
      <c r="Y71" s="107" t="s">
        <v>462</v>
      </c>
      <c r="Z71" s="107" t="s">
        <v>462</v>
      </c>
      <c r="AA71" s="107" t="s">
        <v>607</v>
      </c>
      <c r="AB71" s="107" t="s">
        <v>462</v>
      </c>
      <c r="AC71" s="107" t="s">
        <v>462</v>
      </c>
      <c r="AD71" s="107" t="s">
        <v>607</v>
      </c>
      <c r="AE71" s="107" t="s">
        <v>607</v>
      </c>
      <c r="AF71" s="107" t="s">
        <v>607</v>
      </c>
      <c r="AG71" s="107" t="s">
        <v>607</v>
      </c>
      <c r="AH71" s="107" t="s">
        <v>462</v>
      </c>
      <c r="AI71" s="66"/>
      <c r="AJ71" s="128">
        <v>88</v>
      </c>
      <c r="AK71" s="66"/>
      <c r="AL71" s="61"/>
    </row>
    <row r="72" spans="1:39" ht="170.25" customHeight="1">
      <c r="A72" s="105">
        <v>64</v>
      </c>
      <c r="B72" s="120" t="s">
        <v>766</v>
      </c>
      <c r="C72" s="106" t="s">
        <v>608</v>
      </c>
      <c r="D72" s="106" t="s">
        <v>825</v>
      </c>
      <c r="E72" s="19"/>
      <c r="F72" s="143" t="s">
        <v>879</v>
      </c>
      <c r="G72" s="107" t="s">
        <v>462</v>
      </c>
      <c r="H72" s="107" t="s">
        <v>462</v>
      </c>
      <c r="I72" s="107" t="s">
        <v>462</v>
      </c>
      <c r="J72" s="107" t="s">
        <v>462</v>
      </c>
      <c r="K72" s="107" t="s">
        <v>462</v>
      </c>
      <c r="L72" s="107" t="s">
        <v>609</v>
      </c>
      <c r="M72" s="107" t="s">
        <v>609</v>
      </c>
      <c r="N72" s="107" t="s">
        <v>462</v>
      </c>
      <c r="O72" s="107" t="s">
        <v>462</v>
      </c>
      <c r="P72" s="107" t="s">
        <v>609</v>
      </c>
      <c r="Q72" s="107" t="s">
        <v>462</v>
      </c>
      <c r="R72" s="107" t="s">
        <v>462</v>
      </c>
      <c r="S72" s="107" t="s">
        <v>462</v>
      </c>
      <c r="T72" s="107" t="s">
        <v>462</v>
      </c>
      <c r="U72" s="107" t="s">
        <v>609</v>
      </c>
      <c r="V72" s="107" t="s">
        <v>609</v>
      </c>
      <c r="W72" s="107" t="s">
        <v>609</v>
      </c>
      <c r="X72" s="107" t="s">
        <v>609</v>
      </c>
      <c r="Y72" s="107" t="s">
        <v>609</v>
      </c>
      <c r="Z72" s="107" t="s">
        <v>609</v>
      </c>
      <c r="AA72" s="107" t="s">
        <v>462</v>
      </c>
      <c r="AB72" s="107" t="s">
        <v>609</v>
      </c>
      <c r="AC72" s="107" t="s">
        <v>462</v>
      </c>
      <c r="AD72" s="107" t="s">
        <v>462</v>
      </c>
      <c r="AE72" s="107" t="s">
        <v>462</v>
      </c>
      <c r="AF72" s="107" t="s">
        <v>462</v>
      </c>
      <c r="AG72" s="107" t="s">
        <v>462</v>
      </c>
      <c r="AH72" s="107" t="s">
        <v>462</v>
      </c>
      <c r="AI72" s="61"/>
      <c r="AJ72" s="128">
        <v>89</v>
      </c>
      <c r="AK72" s="61"/>
      <c r="AL72" s="61"/>
      <c r="AM72" s="59"/>
    </row>
    <row r="73" spans="1:39" ht="173.25" customHeight="1">
      <c r="A73" s="105">
        <v>65</v>
      </c>
      <c r="B73" s="120" t="s">
        <v>766</v>
      </c>
      <c r="C73" s="106" t="s">
        <v>610</v>
      </c>
      <c r="D73" s="106" t="s">
        <v>815</v>
      </c>
      <c r="E73" s="19"/>
      <c r="F73" s="143" t="s">
        <v>611</v>
      </c>
      <c r="G73" s="107" t="s">
        <v>462</v>
      </c>
      <c r="H73" s="107" t="s">
        <v>462</v>
      </c>
      <c r="I73" s="107" t="s">
        <v>462</v>
      </c>
      <c r="J73" s="107" t="s">
        <v>462</v>
      </c>
      <c r="K73" s="107" t="s">
        <v>462</v>
      </c>
      <c r="L73" s="107" t="s">
        <v>612</v>
      </c>
      <c r="M73" s="107" t="s">
        <v>612</v>
      </c>
      <c r="N73" s="107" t="s">
        <v>462</v>
      </c>
      <c r="O73" s="107" t="s">
        <v>462</v>
      </c>
      <c r="P73" s="107" t="s">
        <v>462</v>
      </c>
      <c r="Q73" s="107" t="s">
        <v>462</v>
      </c>
      <c r="R73" s="107" t="s">
        <v>462</v>
      </c>
      <c r="S73" s="107" t="s">
        <v>462</v>
      </c>
      <c r="T73" s="107" t="s">
        <v>462</v>
      </c>
      <c r="U73" s="107" t="s">
        <v>612</v>
      </c>
      <c r="V73" s="107" t="s">
        <v>462</v>
      </c>
      <c r="W73" s="107" t="s">
        <v>612</v>
      </c>
      <c r="X73" s="107" t="s">
        <v>462</v>
      </c>
      <c r="Y73" s="107" t="s">
        <v>462</v>
      </c>
      <c r="Z73" s="107" t="s">
        <v>462</v>
      </c>
      <c r="AA73" s="107" t="s">
        <v>462</v>
      </c>
      <c r="AB73" s="107" t="s">
        <v>612</v>
      </c>
      <c r="AC73" s="107" t="s">
        <v>462</v>
      </c>
      <c r="AD73" s="107" t="s">
        <v>462</v>
      </c>
      <c r="AE73" s="107" t="s">
        <v>462</v>
      </c>
      <c r="AF73" s="107" t="s">
        <v>462</v>
      </c>
      <c r="AG73" s="107" t="s">
        <v>462</v>
      </c>
      <c r="AH73" s="107" t="s">
        <v>462</v>
      </c>
      <c r="AI73" s="65"/>
      <c r="AJ73" s="128">
        <v>90</v>
      </c>
      <c r="AK73" s="61"/>
      <c r="AL73" s="61"/>
      <c r="AM73" s="59"/>
    </row>
    <row r="74" spans="1:39" ht="59.25" customHeight="1">
      <c r="A74" s="105">
        <v>66</v>
      </c>
      <c r="B74" s="120" t="s">
        <v>766</v>
      </c>
      <c r="C74" s="106" t="s">
        <v>613</v>
      </c>
      <c r="D74" s="106" t="s">
        <v>818</v>
      </c>
      <c r="E74" s="19" t="s">
        <v>812</v>
      </c>
      <c r="F74" s="143" t="s">
        <v>614</v>
      </c>
      <c r="G74" s="107" t="s">
        <v>462</v>
      </c>
      <c r="H74" s="107" t="s">
        <v>462</v>
      </c>
      <c r="I74" s="107" t="s">
        <v>462</v>
      </c>
      <c r="J74" s="107" t="s">
        <v>462</v>
      </c>
      <c r="K74" s="107" t="s">
        <v>462</v>
      </c>
      <c r="L74" s="107" t="s">
        <v>462</v>
      </c>
      <c r="M74" s="107" t="s">
        <v>462</v>
      </c>
      <c r="N74" s="107" t="s">
        <v>462</v>
      </c>
      <c r="O74" s="107" t="s">
        <v>462</v>
      </c>
      <c r="P74" s="107" t="s">
        <v>462</v>
      </c>
      <c r="Q74" s="107" t="s">
        <v>462</v>
      </c>
      <c r="R74" s="107" t="s">
        <v>462</v>
      </c>
      <c r="S74" s="107" t="s">
        <v>462</v>
      </c>
      <c r="T74" s="107" t="s">
        <v>462</v>
      </c>
      <c r="U74" s="107" t="s">
        <v>462</v>
      </c>
      <c r="V74" s="107" t="s">
        <v>462</v>
      </c>
      <c r="W74" s="107" t="s">
        <v>462</v>
      </c>
      <c r="X74" s="107" t="s">
        <v>462</v>
      </c>
      <c r="Y74" s="107" t="s">
        <v>615</v>
      </c>
      <c r="Z74" s="107" t="s">
        <v>462</v>
      </c>
      <c r="AA74" s="107" t="s">
        <v>462</v>
      </c>
      <c r="AB74" s="107" t="s">
        <v>462</v>
      </c>
      <c r="AC74" s="107" t="s">
        <v>462</v>
      </c>
      <c r="AD74" s="107" t="s">
        <v>462</v>
      </c>
      <c r="AE74" s="107" t="s">
        <v>462</v>
      </c>
      <c r="AF74" s="107" t="s">
        <v>462</v>
      </c>
      <c r="AG74" s="107" t="s">
        <v>462</v>
      </c>
      <c r="AH74" s="107" t="s">
        <v>462</v>
      </c>
      <c r="AI74" s="65"/>
      <c r="AJ74" s="128">
        <v>91</v>
      </c>
      <c r="AK74" s="64"/>
      <c r="AL74" s="61"/>
      <c r="AM74" s="59"/>
    </row>
    <row r="75" spans="1:39" ht="288.75" customHeight="1">
      <c r="A75" s="105">
        <v>67</v>
      </c>
      <c r="B75" s="120" t="s">
        <v>766</v>
      </c>
      <c r="C75" s="106" t="s">
        <v>146</v>
      </c>
      <c r="D75" s="106" t="s">
        <v>826</v>
      </c>
      <c r="E75" s="19"/>
      <c r="F75" s="143" t="s">
        <v>616</v>
      </c>
      <c r="G75" s="107" t="s">
        <v>617</v>
      </c>
      <c r="H75" s="107" t="s">
        <v>617</v>
      </c>
      <c r="I75" s="107" t="s">
        <v>617</v>
      </c>
      <c r="J75" s="107" t="s">
        <v>617</v>
      </c>
      <c r="K75" s="107" t="s">
        <v>617</v>
      </c>
      <c r="L75" s="107" t="s">
        <v>617</v>
      </c>
      <c r="M75" s="107" t="s">
        <v>617</v>
      </c>
      <c r="N75" s="107" t="s">
        <v>617</v>
      </c>
      <c r="O75" s="107" t="s">
        <v>617</v>
      </c>
      <c r="P75" s="107" t="s">
        <v>617</v>
      </c>
      <c r="Q75" s="107" t="s">
        <v>617</v>
      </c>
      <c r="R75" s="107" t="s">
        <v>617</v>
      </c>
      <c r="S75" s="107" t="s">
        <v>617</v>
      </c>
      <c r="T75" s="107" t="s">
        <v>617</v>
      </c>
      <c r="U75" s="107" t="s">
        <v>617</v>
      </c>
      <c r="V75" s="107" t="s">
        <v>617</v>
      </c>
      <c r="W75" s="107" t="s">
        <v>617</v>
      </c>
      <c r="X75" s="107" t="s">
        <v>617</v>
      </c>
      <c r="Y75" s="107" t="s">
        <v>617</v>
      </c>
      <c r="Z75" s="107" t="s">
        <v>617</v>
      </c>
      <c r="AA75" s="107" t="s">
        <v>617</v>
      </c>
      <c r="AB75" s="107" t="s">
        <v>617</v>
      </c>
      <c r="AC75" s="107" t="s">
        <v>617</v>
      </c>
      <c r="AD75" s="107" t="s">
        <v>617</v>
      </c>
      <c r="AE75" s="107" t="s">
        <v>617</v>
      </c>
      <c r="AF75" s="107" t="s">
        <v>617</v>
      </c>
      <c r="AG75" s="107" t="s">
        <v>617</v>
      </c>
      <c r="AH75" s="107" t="s">
        <v>617</v>
      </c>
      <c r="AI75" s="64"/>
      <c r="AJ75" s="128" t="s">
        <v>856</v>
      </c>
      <c r="AK75" s="72"/>
      <c r="AL75" s="61"/>
      <c r="AM75" s="59"/>
    </row>
    <row r="76" spans="1:39" ht="59.25" customHeight="1">
      <c r="A76" s="105">
        <v>68</v>
      </c>
      <c r="B76" s="106"/>
      <c r="C76" s="106" t="s">
        <v>109</v>
      </c>
      <c r="D76" s="106"/>
      <c r="E76" s="19"/>
      <c r="F76" s="143" t="s">
        <v>618</v>
      </c>
      <c r="G76" s="107" t="s">
        <v>462</v>
      </c>
      <c r="H76" s="107" t="s">
        <v>462</v>
      </c>
      <c r="I76" s="107" t="s">
        <v>462</v>
      </c>
      <c r="J76" s="107" t="s">
        <v>619</v>
      </c>
      <c r="K76" s="107" t="s">
        <v>462</v>
      </c>
      <c r="L76" s="107" t="s">
        <v>462</v>
      </c>
      <c r="M76" s="107" t="s">
        <v>619</v>
      </c>
      <c r="N76" s="107" t="s">
        <v>462</v>
      </c>
      <c r="O76" s="107" t="s">
        <v>462</v>
      </c>
      <c r="P76" s="107" t="s">
        <v>462</v>
      </c>
      <c r="Q76" s="107" t="s">
        <v>462</v>
      </c>
      <c r="R76" s="107" t="s">
        <v>462</v>
      </c>
      <c r="S76" s="107" t="s">
        <v>462</v>
      </c>
      <c r="T76" s="107" t="s">
        <v>462</v>
      </c>
      <c r="U76" s="107" t="s">
        <v>462</v>
      </c>
      <c r="V76" s="107" t="s">
        <v>462</v>
      </c>
      <c r="W76" s="107" t="s">
        <v>462</v>
      </c>
      <c r="X76" s="107" t="s">
        <v>462</v>
      </c>
      <c r="Y76" s="107" t="s">
        <v>462</v>
      </c>
      <c r="Z76" s="107" t="s">
        <v>462</v>
      </c>
      <c r="AA76" s="107" t="s">
        <v>462</v>
      </c>
      <c r="AB76" s="107" t="s">
        <v>462</v>
      </c>
      <c r="AC76" s="107" t="s">
        <v>462</v>
      </c>
      <c r="AD76" s="107" t="s">
        <v>462</v>
      </c>
      <c r="AE76" s="107" t="s">
        <v>462</v>
      </c>
      <c r="AF76" s="107" t="s">
        <v>462</v>
      </c>
      <c r="AG76" s="107" t="s">
        <v>462</v>
      </c>
      <c r="AH76" s="107" t="s">
        <v>462</v>
      </c>
      <c r="AI76" s="64"/>
      <c r="AK76" s="65"/>
      <c r="AL76" s="61"/>
      <c r="AM76" s="59"/>
    </row>
    <row r="77" spans="1:39" ht="59.25" customHeight="1">
      <c r="A77" s="105">
        <v>69</v>
      </c>
      <c r="B77" s="106"/>
      <c r="C77" s="106" t="s">
        <v>572</v>
      </c>
      <c r="D77" s="106"/>
      <c r="E77" s="19"/>
      <c r="F77" s="143" t="s">
        <v>620</v>
      </c>
      <c r="G77" s="107" t="s">
        <v>462</v>
      </c>
      <c r="H77" s="107" t="s">
        <v>462</v>
      </c>
      <c r="I77" s="107" t="s">
        <v>462</v>
      </c>
      <c r="J77" s="107" t="s">
        <v>462</v>
      </c>
      <c r="K77" s="107" t="s">
        <v>462</v>
      </c>
      <c r="L77" s="107" t="s">
        <v>462</v>
      </c>
      <c r="M77" s="107" t="s">
        <v>462</v>
      </c>
      <c r="N77" s="107" t="s">
        <v>462</v>
      </c>
      <c r="O77" s="107" t="s">
        <v>462</v>
      </c>
      <c r="P77" s="107" t="s">
        <v>462</v>
      </c>
      <c r="Q77" s="107" t="s">
        <v>462</v>
      </c>
      <c r="R77" s="107" t="s">
        <v>462</v>
      </c>
      <c r="S77" s="107" t="s">
        <v>462</v>
      </c>
      <c r="T77" s="107" t="s">
        <v>462</v>
      </c>
      <c r="U77" s="107" t="s">
        <v>462</v>
      </c>
      <c r="V77" s="107" t="s">
        <v>462</v>
      </c>
      <c r="W77" s="107" t="s">
        <v>462</v>
      </c>
      <c r="X77" s="107" t="s">
        <v>462</v>
      </c>
      <c r="Y77" s="107" t="s">
        <v>462</v>
      </c>
      <c r="Z77" s="107" t="s">
        <v>462</v>
      </c>
      <c r="AA77" s="107" t="s">
        <v>462</v>
      </c>
      <c r="AB77" s="107" t="s">
        <v>462</v>
      </c>
      <c r="AC77" s="107" t="s">
        <v>462</v>
      </c>
      <c r="AD77" s="107" t="s">
        <v>462</v>
      </c>
      <c r="AE77" s="107" t="s">
        <v>619</v>
      </c>
      <c r="AF77" s="107" t="s">
        <v>462</v>
      </c>
      <c r="AG77" s="107" t="s">
        <v>619</v>
      </c>
      <c r="AH77" s="107" t="s">
        <v>462</v>
      </c>
      <c r="AI77" s="64"/>
      <c r="AJ77" s="127"/>
      <c r="AK77" s="64"/>
      <c r="AL77" s="61"/>
      <c r="AM77" s="59"/>
    </row>
    <row r="78" spans="1:39" ht="256.5" customHeight="1">
      <c r="A78" s="105">
        <v>70</v>
      </c>
      <c r="B78" s="120" t="s">
        <v>766</v>
      </c>
      <c r="C78" s="106" t="s">
        <v>621</v>
      </c>
      <c r="D78" s="106" t="s">
        <v>816</v>
      </c>
      <c r="E78" s="19"/>
      <c r="F78" s="143" t="s">
        <v>884</v>
      </c>
      <c r="G78" s="107" t="s">
        <v>462</v>
      </c>
      <c r="H78" s="107" t="s">
        <v>462</v>
      </c>
      <c r="I78" s="107" t="s">
        <v>462</v>
      </c>
      <c r="J78" s="107" t="s">
        <v>462</v>
      </c>
      <c r="K78" s="107" t="s">
        <v>462</v>
      </c>
      <c r="L78" s="107" t="s">
        <v>622</v>
      </c>
      <c r="M78" s="107" t="s">
        <v>462</v>
      </c>
      <c r="N78" s="107" t="s">
        <v>462</v>
      </c>
      <c r="O78" s="107" t="s">
        <v>462</v>
      </c>
      <c r="P78" s="107" t="s">
        <v>622</v>
      </c>
      <c r="Q78" s="107" t="s">
        <v>462</v>
      </c>
      <c r="R78" s="107" t="s">
        <v>462</v>
      </c>
      <c r="S78" s="107" t="s">
        <v>462</v>
      </c>
      <c r="T78" s="107" t="s">
        <v>462</v>
      </c>
      <c r="U78" s="107" t="s">
        <v>622</v>
      </c>
      <c r="V78" s="107" t="s">
        <v>462</v>
      </c>
      <c r="W78" s="107" t="s">
        <v>622</v>
      </c>
      <c r="X78" s="107" t="s">
        <v>462</v>
      </c>
      <c r="Y78" s="107" t="s">
        <v>462</v>
      </c>
      <c r="Z78" s="107" t="s">
        <v>622</v>
      </c>
      <c r="AA78" s="107" t="s">
        <v>622</v>
      </c>
      <c r="AB78" s="107" t="s">
        <v>462</v>
      </c>
      <c r="AC78" s="107" t="s">
        <v>462</v>
      </c>
      <c r="AD78" s="107" t="s">
        <v>622</v>
      </c>
      <c r="AE78" s="107" t="s">
        <v>462</v>
      </c>
      <c r="AF78" s="107" t="s">
        <v>462</v>
      </c>
      <c r="AG78" s="107" t="s">
        <v>462</v>
      </c>
      <c r="AH78" s="107" t="s">
        <v>462</v>
      </c>
      <c r="AI78" s="64"/>
      <c r="AJ78" s="127" t="s">
        <v>857</v>
      </c>
      <c r="AK78" s="64"/>
      <c r="AL78" s="61"/>
      <c r="AM78" s="59"/>
    </row>
    <row r="79" spans="1:39" ht="186.75" customHeight="1">
      <c r="A79" s="105">
        <v>71</v>
      </c>
      <c r="B79" s="120" t="s">
        <v>766</v>
      </c>
      <c r="C79" s="106" t="s">
        <v>623</v>
      </c>
      <c r="D79" s="106"/>
      <c r="E79" s="19"/>
      <c r="F79" s="143" t="s">
        <v>880</v>
      </c>
      <c r="G79" s="107" t="s">
        <v>462</v>
      </c>
      <c r="H79" s="107" t="s">
        <v>462</v>
      </c>
      <c r="I79" s="107" t="s">
        <v>462</v>
      </c>
      <c r="J79" s="107" t="s">
        <v>462</v>
      </c>
      <c r="K79" s="107" t="s">
        <v>462</v>
      </c>
      <c r="L79" s="107" t="s">
        <v>462</v>
      </c>
      <c r="M79" s="107" t="s">
        <v>462</v>
      </c>
      <c r="N79" s="107" t="s">
        <v>462</v>
      </c>
      <c r="O79" s="107" t="s">
        <v>462</v>
      </c>
      <c r="P79" s="107" t="s">
        <v>462</v>
      </c>
      <c r="Q79" s="107" t="s">
        <v>462</v>
      </c>
      <c r="R79" s="107" t="s">
        <v>462</v>
      </c>
      <c r="S79" s="107" t="s">
        <v>462</v>
      </c>
      <c r="T79" s="107" t="s">
        <v>462</v>
      </c>
      <c r="U79" s="107" t="s">
        <v>462</v>
      </c>
      <c r="V79" s="107" t="s">
        <v>462</v>
      </c>
      <c r="W79" s="107" t="s">
        <v>462</v>
      </c>
      <c r="X79" s="107" t="s">
        <v>462</v>
      </c>
      <c r="Y79" s="107" t="s">
        <v>462</v>
      </c>
      <c r="Z79" s="107" t="s">
        <v>462</v>
      </c>
      <c r="AA79" s="107" t="s">
        <v>462</v>
      </c>
      <c r="AB79" s="107" t="s">
        <v>462</v>
      </c>
      <c r="AC79" s="107" t="s">
        <v>462</v>
      </c>
      <c r="AD79" s="107" t="s">
        <v>462</v>
      </c>
      <c r="AE79" s="107" t="s">
        <v>624</v>
      </c>
      <c r="AF79" s="107" t="s">
        <v>462</v>
      </c>
      <c r="AG79" s="107" t="s">
        <v>462</v>
      </c>
      <c r="AH79" s="107" t="s">
        <v>462</v>
      </c>
      <c r="AI79" s="64"/>
      <c r="AJ79" s="127" t="s">
        <v>858</v>
      </c>
      <c r="AK79" s="64"/>
      <c r="AL79" s="61"/>
      <c r="AM79" s="59"/>
    </row>
    <row r="80" spans="1:39" ht="128.25" customHeight="1">
      <c r="A80" s="105">
        <v>72</v>
      </c>
      <c r="B80" s="120" t="s">
        <v>766</v>
      </c>
      <c r="C80" s="106" t="s">
        <v>625</v>
      </c>
      <c r="D80" s="106" t="s">
        <v>817</v>
      </c>
      <c r="E80" s="19" t="s">
        <v>812</v>
      </c>
      <c r="F80" s="143" t="s">
        <v>626</v>
      </c>
      <c r="G80" s="107" t="s">
        <v>462</v>
      </c>
      <c r="H80" s="107" t="s">
        <v>462</v>
      </c>
      <c r="I80" s="107" t="s">
        <v>462</v>
      </c>
      <c r="J80" s="107" t="s">
        <v>462</v>
      </c>
      <c r="K80" s="107" t="s">
        <v>462</v>
      </c>
      <c r="L80" s="107" t="s">
        <v>462</v>
      </c>
      <c r="M80" s="107" t="s">
        <v>462</v>
      </c>
      <c r="N80" s="107" t="s">
        <v>462</v>
      </c>
      <c r="O80" s="107" t="s">
        <v>462</v>
      </c>
      <c r="P80" s="107" t="s">
        <v>462</v>
      </c>
      <c r="Q80" s="107" t="s">
        <v>462</v>
      </c>
      <c r="R80" s="107" t="s">
        <v>462</v>
      </c>
      <c r="S80" s="107" t="s">
        <v>462</v>
      </c>
      <c r="T80" s="107" t="s">
        <v>462</v>
      </c>
      <c r="U80" s="107" t="s">
        <v>462</v>
      </c>
      <c r="V80" s="107" t="s">
        <v>462</v>
      </c>
      <c r="W80" s="107" t="s">
        <v>462</v>
      </c>
      <c r="X80" s="107" t="s">
        <v>462</v>
      </c>
      <c r="Y80" s="107" t="s">
        <v>462</v>
      </c>
      <c r="Z80" s="107" t="s">
        <v>462</v>
      </c>
      <c r="AA80" s="107" t="s">
        <v>627</v>
      </c>
      <c r="AB80" s="107" t="s">
        <v>462</v>
      </c>
      <c r="AC80" s="107" t="s">
        <v>462</v>
      </c>
      <c r="AD80" s="107" t="s">
        <v>627</v>
      </c>
      <c r="AE80" s="107" t="s">
        <v>627</v>
      </c>
      <c r="AF80" s="107" t="s">
        <v>462</v>
      </c>
      <c r="AG80" s="107" t="s">
        <v>627</v>
      </c>
      <c r="AH80" s="107" t="s">
        <v>462</v>
      </c>
      <c r="AI80" s="61"/>
      <c r="AJ80" s="128">
        <v>101</v>
      </c>
      <c r="AK80" s="61"/>
      <c r="AL80" s="61"/>
      <c r="AM80" s="59"/>
    </row>
    <row r="81" spans="1:39" ht="185.25" customHeight="1">
      <c r="A81" s="105">
        <v>73</v>
      </c>
      <c r="B81" s="135" t="s">
        <v>766</v>
      </c>
      <c r="C81" s="106" t="s">
        <v>628</v>
      </c>
      <c r="D81" s="106" t="s">
        <v>819</v>
      </c>
      <c r="E81" s="19"/>
      <c r="F81" s="143" t="s">
        <v>629</v>
      </c>
      <c r="G81" s="107" t="s">
        <v>462</v>
      </c>
      <c r="H81" s="107" t="s">
        <v>462</v>
      </c>
      <c r="I81" s="107" t="s">
        <v>462</v>
      </c>
      <c r="J81" s="107" t="s">
        <v>462</v>
      </c>
      <c r="K81" s="107" t="s">
        <v>462</v>
      </c>
      <c r="L81" s="107" t="s">
        <v>462</v>
      </c>
      <c r="M81" s="107" t="s">
        <v>462</v>
      </c>
      <c r="N81" s="107" t="s">
        <v>462</v>
      </c>
      <c r="O81" s="107" t="s">
        <v>462</v>
      </c>
      <c r="P81" s="107" t="s">
        <v>462</v>
      </c>
      <c r="Q81" s="107" t="s">
        <v>462</v>
      </c>
      <c r="R81" s="107" t="s">
        <v>462</v>
      </c>
      <c r="S81" s="107" t="s">
        <v>462</v>
      </c>
      <c r="T81" s="107" t="s">
        <v>462</v>
      </c>
      <c r="U81" s="107" t="s">
        <v>462</v>
      </c>
      <c r="V81" s="107" t="s">
        <v>462</v>
      </c>
      <c r="W81" s="107" t="s">
        <v>462</v>
      </c>
      <c r="X81" s="107" t="s">
        <v>462</v>
      </c>
      <c r="Y81" s="107" t="s">
        <v>462</v>
      </c>
      <c r="Z81" s="107" t="s">
        <v>462</v>
      </c>
      <c r="AA81" s="107" t="s">
        <v>630</v>
      </c>
      <c r="AB81" s="107" t="s">
        <v>630</v>
      </c>
      <c r="AC81" s="107" t="s">
        <v>462</v>
      </c>
      <c r="AD81" s="107" t="s">
        <v>630</v>
      </c>
      <c r="AE81" s="107" t="s">
        <v>630</v>
      </c>
      <c r="AF81" s="107" t="s">
        <v>462</v>
      </c>
      <c r="AG81" s="107" t="s">
        <v>630</v>
      </c>
      <c r="AH81" s="107" t="s">
        <v>462</v>
      </c>
      <c r="AI81" s="61"/>
      <c r="AJ81" s="128" t="s">
        <v>860</v>
      </c>
      <c r="AK81" s="61"/>
      <c r="AL81" s="61"/>
      <c r="AM81" s="59"/>
    </row>
    <row r="82" spans="1:39" ht="195" customHeight="1">
      <c r="A82" s="105">
        <v>74</v>
      </c>
      <c r="B82" s="120" t="s">
        <v>766</v>
      </c>
      <c r="C82" s="106" t="s">
        <v>631</v>
      </c>
      <c r="D82" s="106" t="s">
        <v>827</v>
      </c>
      <c r="E82" s="19" t="s">
        <v>812</v>
      </c>
      <c r="F82" s="143" t="s">
        <v>632</v>
      </c>
      <c r="G82" s="107" t="s">
        <v>462</v>
      </c>
      <c r="H82" s="107" t="s">
        <v>462</v>
      </c>
      <c r="I82" s="107" t="s">
        <v>462</v>
      </c>
      <c r="J82" s="107" t="s">
        <v>462</v>
      </c>
      <c r="K82" s="107" t="s">
        <v>462</v>
      </c>
      <c r="L82" s="107" t="s">
        <v>462</v>
      </c>
      <c r="M82" s="107" t="s">
        <v>462</v>
      </c>
      <c r="N82" s="107" t="s">
        <v>462</v>
      </c>
      <c r="O82" s="107" t="s">
        <v>462</v>
      </c>
      <c r="P82" s="107" t="s">
        <v>462</v>
      </c>
      <c r="Q82" s="107" t="s">
        <v>462</v>
      </c>
      <c r="R82" s="107" t="s">
        <v>462</v>
      </c>
      <c r="S82" s="107" t="s">
        <v>462</v>
      </c>
      <c r="T82" s="107" t="s">
        <v>462</v>
      </c>
      <c r="U82" s="107" t="s">
        <v>462</v>
      </c>
      <c r="V82" s="107" t="s">
        <v>462</v>
      </c>
      <c r="W82" s="107" t="s">
        <v>462</v>
      </c>
      <c r="X82" s="107" t="s">
        <v>462</v>
      </c>
      <c r="Y82" s="107" t="s">
        <v>462</v>
      </c>
      <c r="Z82" s="107" t="s">
        <v>462</v>
      </c>
      <c r="AA82" s="107" t="s">
        <v>633</v>
      </c>
      <c r="AB82" s="107" t="s">
        <v>633</v>
      </c>
      <c r="AC82" s="107" t="s">
        <v>462</v>
      </c>
      <c r="AD82" s="107" t="s">
        <v>633</v>
      </c>
      <c r="AE82" s="107" t="s">
        <v>633</v>
      </c>
      <c r="AF82" s="107" t="s">
        <v>462</v>
      </c>
      <c r="AG82" s="107" t="s">
        <v>633</v>
      </c>
      <c r="AH82" s="107" t="s">
        <v>462</v>
      </c>
      <c r="AI82" s="66"/>
      <c r="AJ82" s="127" t="s">
        <v>859</v>
      </c>
      <c r="AK82" s="66"/>
      <c r="AL82" s="66"/>
      <c r="AM82" s="59"/>
    </row>
    <row r="83" spans="1:39" ht="189" customHeight="1">
      <c r="A83" s="105">
        <v>75</v>
      </c>
      <c r="B83" s="135" t="s">
        <v>766</v>
      </c>
      <c r="C83" s="106" t="s">
        <v>634</v>
      </c>
      <c r="D83" s="106" t="s">
        <v>828</v>
      </c>
      <c r="E83" s="19"/>
      <c r="F83" s="143" t="s">
        <v>635</v>
      </c>
      <c r="G83" s="107" t="s">
        <v>636</v>
      </c>
      <c r="H83" s="107" t="s">
        <v>636</v>
      </c>
      <c r="I83" s="107" t="s">
        <v>462</v>
      </c>
      <c r="J83" s="107" t="s">
        <v>462</v>
      </c>
      <c r="K83" s="107" t="s">
        <v>462</v>
      </c>
      <c r="L83" s="107" t="s">
        <v>636</v>
      </c>
      <c r="M83" s="107" t="s">
        <v>636</v>
      </c>
      <c r="N83" s="107" t="s">
        <v>636</v>
      </c>
      <c r="O83" s="107" t="s">
        <v>636</v>
      </c>
      <c r="P83" s="107" t="s">
        <v>636</v>
      </c>
      <c r="Q83" s="107" t="s">
        <v>462</v>
      </c>
      <c r="R83" s="107" t="s">
        <v>462</v>
      </c>
      <c r="S83" s="107" t="s">
        <v>636</v>
      </c>
      <c r="T83" s="107" t="s">
        <v>636</v>
      </c>
      <c r="U83" s="107" t="s">
        <v>636</v>
      </c>
      <c r="V83" s="107" t="s">
        <v>636</v>
      </c>
      <c r="W83" s="107" t="s">
        <v>636</v>
      </c>
      <c r="X83" s="107" t="s">
        <v>636</v>
      </c>
      <c r="Y83" s="107" t="s">
        <v>636</v>
      </c>
      <c r="Z83" s="107" t="s">
        <v>636</v>
      </c>
      <c r="AA83" s="107" t="s">
        <v>636</v>
      </c>
      <c r="AB83" s="107" t="s">
        <v>636</v>
      </c>
      <c r="AC83" s="107" t="s">
        <v>462</v>
      </c>
      <c r="AD83" s="107" t="s">
        <v>636</v>
      </c>
      <c r="AE83" s="107" t="s">
        <v>636</v>
      </c>
      <c r="AF83" s="107" t="s">
        <v>636</v>
      </c>
      <c r="AG83" s="107" t="s">
        <v>636</v>
      </c>
      <c r="AH83" s="107" t="s">
        <v>462</v>
      </c>
      <c r="AI83" s="70"/>
      <c r="AJ83" s="127">
        <v>108</v>
      </c>
      <c r="AK83" s="66"/>
      <c r="AL83" s="66"/>
      <c r="AM83" s="59"/>
    </row>
    <row r="84" spans="1:39" ht="110.25" customHeight="1">
      <c r="A84" s="105">
        <v>76</v>
      </c>
      <c r="B84" s="120" t="s">
        <v>766</v>
      </c>
      <c r="C84" s="106" t="s">
        <v>637</v>
      </c>
      <c r="D84" s="106" t="s">
        <v>829</v>
      </c>
      <c r="E84" s="19"/>
      <c r="F84" s="143" t="s">
        <v>638</v>
      </c>
      <c r="G84" s="107" t="s">
        <v>639</v>
      </c>
      <c r="H84" s="107" t="s">
        <v>639</v>
      </c>
      <c r="I84" s="107" t="s">
        <v>462</v>
      </c>
      <c r="J84" s="107" t="s">
        <v>462</v>
      </c>
      <c r="K84" s="107" t="s">
        <v>462</v>
      </c>
      <c r="L84" s="107" t="s">
        <v>639</v>
      </c>
      <c r="M84" s="107" t="s">
        <v>639</v>
      </c>
      <c r="N84" s="107" t="s">
        <v>639</v>
      </c>
      <c r="O84" s="107" t="s">
        <v>639</v>
      </c>
      <c r="P84" s="107" t="s">
        <v>639</v>
      </c>
      <c r="Q84" s="107" t="s">
        <v>462</v>
      </c>
      <c r="R84" s="107" t="s">
        <v>462</v>
      </c>
      <c r="S84" s="107" t="s">
        <v>639</v>
      </c>
      <c r="T84" s="107" t="s">
        <v>639</v>
      </c>
      <c r="U84" s="107" t="s">
        <v>639</v>
      </c>
      <c r="V84" s="107" t="s">
        <v>639</v>
      </c>
      <c r="W84" s="107" t="s">
        <v>639</v>
      </c>
      <c r="X84" s="107" t="s">
        <v>639</v>
      </c>
      <c r="Y84" s="107" t="s">
        <v>639</v>
      </c>
      <c r="Z84" s="107" t="s">
        <v>639</v>
      </c>
      <c r="AA84" s="107" t="s">
        <v>639</v>
      </c>
      <c r="AB84" s="107" t="s">
        <v>639</v>
      </c>
      <c r="AC84" s="107" t="s">
        <v>462</v>
      </c>
      <c r="AD84" s="107" t="s">
        <v>639</v>
      </c>
      <c r="AE84" s="107" t="s">
        <v>639</v>
      </c>
      <c r="AF84" s="107" t="s">
        <v>639</v>
      </c>
      <c r="AG84" s="107" t="s">
        <v>639</v>
      </c>
      <c r="AH84" s="107" t="s">
        <v>462</v>
      </c>
      <c r="AI84" s="61"/>
      <c r="AJ84" s="128">
        <v>109</v>
      </c>
      <c r="AK84" s="61"/>
      <c r="AL84" s="61"/>
      <c r="AM84" s="59"/>
    </row>
    <row r="85" spans="1:39" ht="265.5" customHeight="1">
      <c r="A85" s="105">
        <v>77</v>
      </c>
      <c r="B85" s="120" t="s">
        <v>766</v>
      </c>
      <c r="C85" s="106" t="s">
        <v>640</v>
      </c>
      <c r="D85" s="106"/>
      <c r="E85" s="19"/>
      <c r="F85" s="143" t="s">
        <v>875</v>
      </c>
      <c r="G85" s="107" t="s">
        <v>462</v>
      </c>
      <c r="H85" s="107" t="s">
        <v>641</v>
      </c>
      <c r="I85" s="107" t="s">
        <v>641</v>
      </c>
      <c r="J85" s="107" t="s">
        <v>641</v>
      </c>
      <c r="K85" s="107" t="s">
        <v>462</v>
      </c>
      <c r="L85" s="107" t="s">
        <v>641</v>
      </c>
      <c r="M85" s="107" t="s">
        <v>641</v>
      </c>
      <c r="N85" s="107" t="s">
        <v>641</v>
      </c>
      <c r="O85" s="107" t="s">
        <v>641</v>
      </c>
      <c r="P85" s="107" t="s">
        <v>641</v>
      </c>
      <c r="Q85" s="107" t="s">
        <v>462</v>
      </c>
      <c r="R85" s="107" t="s">
        <v>462</v>
      </c>
      <c r="S85" s="107" t="s">
        <v>641</v>
      </c>
      <c r="T85" s="107" t="s">
        <v>641</v>
      </c>
      <c r="U85" s="107" t="s">
        <v>641</v>
      </c>
      <c r="V85" s="107" t="s">
        <v>641</v>
      </c>
      <c r="W85" s="107" t="s">
        <v>641</v>
      </c>
      <c r="X85" s="107" t="s">
        <v>641</v>
      </c>
      <c r="Y85" s="107" t="s">
        <v>641</v>
      </c>
      <c r="Z85" s="107" t="s">
        <v>641</v>
      </c>
      <c r="AA85" s="107" t="s">
        <v>641</v>
      </c>
      <c r="AB85" s="107" t="s">
        <v>641</v>
      </c>
      <c r="AC85" s="107" t="s">
        <v>462</v>
      </c>
      <c r="AD85" s="107" t="s">
        <v>641</v>
      </c>
      <c r="AE85" s="107" t="s">
        <v>641</v>
      </c>
      <c r="AF85" s="107" t="s">
        <v>641</v>
      </c>
      <c r="AG85" s="107" t="s">
        <v>641</v>
      </c>
      <c r="AH85" s="107" t="s">
        <v>462</v>
      </c>
      <c r="AI85" s="61"/>
      <c r="AJ85" s="128">
        <v>110</v>
      </c>
      <c r="AK85" s="61"/>
      <c r="AL85" s="61"/>
      <c r="AM85" s="59"/>
    </row>
    <row r="86" spans="1:39" ht="90.75" customHeight="1">
      <c r="A86" s="105">
        <v>78</v>
      </c>
      <c r="B86" s="135" t="s">
        <v>766</v>
      </c>
      <c r="C86" s="106" t="s">
        <v>642</v>
      </c>
      <c r="D86" s="106" t="s">
        <v>830</v>
      </c>
      <c r="E86" s="19"/>
      <c r="F86" s="143" t="s">
        <v>643</v>
      </c>
      <c r="G86" s="107" t="s">
        <v>644</v>
      </c>
      <c r="H86" s="107" t="s">
        <v>462</v>
      </c>
      <c r="I86" s="107" t="s">
        <v>462</v>
      </c>
      <c r="J86" s="107" t="s">
        <v>462</v>
      </c>
      <c r="K86" s="107" t="s">
        <v>462</v>
      </c>
      <c r="L86" s="107" t="s">
        <v>462</v>
      </c>
      <c r="M86" s="107" t="s">
        <v>462</v>
      </c>
      <c r="N86" s="107" t="s">
        <v>462</v>
      </c>
      <c r="O86" s="107" t="s">
        <v>462</v>
      </c>
      <c r="P86" s="107" t="s">
        <v>462</v>
      </c>
      <c r="Q86" s="107" t="s">
        <v>462</v>
      </c>
      <c r="R86" s="107" t="s">
        <v>462</v>
      </c>
      <c r="S86" s="107" t="s">
        <v>462</v>
      </c>
      <c r="T86" s="107" t="s">
        <v>462</v>
      </c>
      <c r="U86" s="107" t="s">
        <v>462</v>
      </c>
      <c r="V86" s="107" t="s">
        <v>462</v>
      </c>
      <c r="W86" s="107" t="s">
        <v>462</v>
      </c>
      <c r="X86" s="107" t="s">
        <v>462</v>
      </c>
      <c r="Y86" s="107" t="s">
        <v>462</v>
      </c>
      <c r="Z86" s="107" t="s">
        <v>462</v>
      </c>
      <c r="AA86" s="107" t="s">
        <v>462</v>
      </c>
      <c r="AB86" s="107" t="s">
        <v>462</v>
      </c>
      <c r="AC86" s="107" t="s">
        <v>462</v>
      </c>
      <c r="AD86" s="107" t="s">
        <v>462</v>
      </c>
      <c r="AE86" s="107" t="s">
        <v>462</v>
      </c>
      <c r="AF86" s="107" t="s">
        <v>462</v>
      </c>
      <c r="AG86" s="107" t="s">
        <v>462</v>
      </c>
      <c r="AH86" s="107" t="s">
        <v>462</v>
      </c>
      <c r="AI86" s="63"/>
      <c r="AJ86" s="128" t="s">
        <v>861</v>
      </c>
      <c r="AK86" s="63"/>
      <c r="AL86" s="61"/>
      <c r="AM86" s="59"/>
    </row>
    <row r="87" spans="1:39" ht="75" customHeight="1">
      <c r="A87" s="105">
        <v>79</v>
      </c>
      <c r="B87" s="135" t="s">
        <v>766</v>
      </c>
      <c r="C87" s="106" t="s">
        <v>831</v>
      </c>
      <c r="D87" s="106" t="s">
        <v>832</v>
      </c>
      <c r="E87" s="19"/>
      <c r="F87" s="143" t="s">
        <v>645</v>
      </c>
      <c r="G87" s="107" t="s">
        <v>462</v>
      </c>
      <c r="H87" s="107" t="s">
        <v>462</v>
      </c>
      <c r="I87" s="107" t="s">
        <v>462</v>
      </c>
      <c r="J87" s="107" t="s">
        <v>462</v>
      </c>
      <c r="K87" s="107" t="s">
        <v>462</v>
      </c>
      <c r="L87" s="107" t="s">
        <v>462</v>
      </c>
      <c r="M87" s="107" t="s">
        <v>462</v>
      </c>
      <c r="N87" s="107" t="s">
        <v>462</v>
      </c>
      <c r="O87" s="107" t="s">
        <v>462</v>
      </c>
      <c r="P87" s="107" t="s">
        <v>646</v>
      </c>
      <c r="Q87" s="107" t="s">
        <v>462</v>
      </c>
      <c r="R87" s="107" t="s">
        <v>462</v>
      </c>
      <c r="S87" s="107" t="s">
        <v>462</v>
      </c>
      <c r="T87" s="107" t="s">
        <v>462</v>
      </c>
      <c r="U87" s="107" t="s">
        <v>462</v>
      </c>
      <c r="V87" s="107" t="s">
        <v>462</v>
      </c>
      <c r="W87" s="107" t="s">
        <v>462</v>
      </c>
      <c r="X87" s="107" t="s">
        <v>462</v>
      </c>
      <c r="Y87" s="107" t="s">
        <v>462</v>
      </c>
      <c r="Z87" s="107" t="s">
        <v>646</v>
      </c>
      <c r="AA87" s="107" t="s">
        <v>462</v>
      </c>
      <c r="AB87" s="107" t="s">
        <v>462</v>
      </c>
      <c r="AC87" s="107" t="s">
        <v>462</v>
      </c>
      <c r="AD87" s="107" t="s">
        <v>462</v>
      </c>
      <c r="AE87" s="107" t="s">
        <v>462</v>
      </c>
      <c r="AF87" s="107" t="s">
        <v>462</v>
      </c>
      <c r="AG87" s="107" t="s">
        <v>462</v>
      </c>
      <c r="AH87" s="107" t="s">
        <v>462</v>
      </c>
      <c r="AI87" s="66"/>
      <c r="AJ87" s="127">
        <v>113</v>
      </c>
      <c r="AK87" s="66"/>
      <c r="AL87" s="66"/>
      <c r="AM87" s="59"/>
    </row>
    <row r="88" spans="1:39" ht="209.25" customHeight="1">
      <c r="A88" s="105">
        <v>80</v>
      </c>
      <c r="B88" s="136" t="s">
        <v>767</v>
      </c>
      <c r="C88" s="106" t="s">
        <v>647</v>
      </c>
      <c r="D88" s="106"/>
      <c r="E88" s="19"/>
      <c r="F88" s="143" t="s">
        <v>648</v>
      </c>
      <c r="G88" s="107" t="s">
        <v>649</v>
      </c>
      <c r="H88" s="107" t="s">
        <v>649</v>
      </c>
      <c r="I88" s="107" t="s">
        <v>649</v>
      </c>
      <c r="J88" s="107" t="s">
        <v>649</v>
      </c>
      <c r="K88" s="107" t="s">
        <v>649</v>
      </c>
      <c r="L88" s="107" t="s">
        <v>649</v>
      </c>
      <c r="M88" s="107" t="s">
        <v>649</v>
      </c>
      <c r="N88" s="107" t="s">
        <v>649</v>
      </c>
      <c r="O88" s="107" t="s">
        <v>649</v>
      </c>
      <c r="P88" s="107" t="s">
        <v>649</v>
      </c>
      <c r="Q88" s="107" t="s">
        <v>649</v>
      </c>
      <c r="R88" s="107" t="s">
        <v>649</v>
      </c>
      <c r="S88" s="107" t="s">
        <v>649</v>
      </c>
      <c r="T88" s="107" t="s">
        <v>649</v>
      </c>
      <c r="U88" s="107" t="s">
        <v>649</v>
      </c>
      <c r="V88" s="107" t="s">
        <v>649</v>
      </c>
      <c r="W88" s="107" t="s">
        <v>649</v>
      </c>
      <c r="X88" s="107" t="s">
        <v>649</v>
      </c>
      <c r="Y88" s="107" t="s">
        <v>649</v>
      </c>
      <c r="Z88" s="107" t="s">
        <v>649</v>
      </c>
      <c r="AA88" s="107" t="s">
        <v>649</v>
      </c>
      <c r="AB88" s="107" t="s">
        <v>649</v>
      </c>
      <c r="AC88" s="107" t="s">
        <v>649</v>
      </c>
      <c r="AD88" s="107" t="s">
        <v>649</v>
      </c>
      <c r="AE88" s="107" t="s">
        <v>649</v>
      </c>
      <c r="AF88" s="107" t="s">
        <v>649</v>
      </c>
      <c r="AG88" s="107" t="s">
        <v>649</v>
      </c>
      <c r="AH88" s="107" t="s">
        <v>649</v>
      </c>
      <c r="AI88" s="61"/>
      <c r="AJ88" s="128">
        <v>114</v>
      </c>
      <c r="AK88" s="61"/>
      <c r="AL88" s="61"/>
      <c r="AM88" s="59"/>
    </row>
    <row r="89" spans="1:39" ht="59.25" customHeight="1">
      <c r="A89" s="105">
        <v>81</v>
      </c>
      <c r="B89" s="120" t="s">
        <v>765</v>
      </c>
      <c r="C89" s="106" t="s">
        <v>650</v>
      </c>
      <c r="D89" s="106"/>
      <c r="E89" s="19"/>
      <c r="F89" s="143" t="s">
        <v>651</v>
      </c>
      <c r="G89" s="107" t="s">
        <v>652</v>
      </c>
      <c r="H89" s="107" t="s">
        <v>652</v>
      </c>
      <c r="I89" s="107" t="s">
        <v>652</v>
      </c>
      <c r="J89" s="107" t="s">
        <v>652</v>
      </c>
      <c r="K89" s="107" t="s">
        <v>652</v>
      </c>
      <c r="L89" s="107" t="s">
        <v>652</v>
      </c>
      <c r="M89" s="107" t="s">
        <v>652</v>
      </c>
      <c r="N89" s="107" t="s">
        <v>652</v>
      </c>
      <c r="O89" s="107" t="s">
        <v>652</v>
      </c>
      <c r="P89" s="107" t="s">
        <v>652</v>
      </c>
      <c r="Q89" s="107" t="s">
        <v>652</v>
      </c>
      <c r="R89" s="107" t="s">
        <v>652</v>
      </c>
      <c r="S89" s="107" t="s">
        <v>652</v>
      </c>
      <c r="T89" s="107" t="s">
        <v>652</v>
      </c>
      <c r="U89" s="107" t="s">
        <v>652</v>
      </c>
      <c r="V89" s="107" t="s">
        <v>652</v>
      </c>
      <c r="W89" s="107" t="s">
        <v>652</v>
      </c>
      <c r="X89" s="107" t="s">
        <v>652</v>
      </c>
      <c r="Y89" s="107" t="s">
        <v>652</v>
      </c>
      <c r="Z89" s="107" t="s">
        <v>652</v>
      </c>
      <c r="AA89" s="107" t="s">
        <v>652</v>
      </c>
      <c r="AB89" s="107" t="s">
        <v>652</v>
      </c>
      <c r="AC89" s="107" t="s">
        <v>652</v>
      </c>
      <c r="AD89" s="107" t="s">
        <v>652</v>
      </c>
      <c r="AE89" s="107" t="s">
        <v>652</v>
      </c>
      <c r="AF89" s="107" t="s">
        <v>652</v>
      </c>
      <c r="AG89" s="107" t="s">
        <v>652</v>
      </c>
      <c r="AH89" s="107" t="s">
        <v>652</v>
      </c>
      <c r="AI89" s="61"/>
      <c r="AJ89" s="128">
        <v>115</v>
      </c>
      <c r="AK89" s="61"/>
      <c r="AL89" s="61"/>
      <c r="AM89" s="59"/>
    </row>
    <row r="90" spans="1:39" ht="323.25" customHeight="1">
      <c r="A90" s="105">
        <v>82</v>
      </c>
      <c r="B90" s="120" t="s">
        <v>766</v>
      </c>
      <c r="C90" s="106" t="s">
        <v>653</v>
      </c>
      <c r="D90" s="106" t="s">
        <v>833</v>
      </c>
      <c r="E90" s="19"/>
      <c r="F90" s="143" t="s">
        <v>874</v>
      </c>
      <c r="G90" s="107" t="s">
        <v>462</v>
      </c>
      <c r="H90" s="107" t="s">
        <v>462</v>
      </c>
      <c r="I90" s="107" t="s">
        <v>462</v>
      </c>
      <c r="J90" s="107" t="s">
        <v>462</v>
      </c>
      <c r="K90" s="107" t="s">
        <v>462</v>
      </c>
      <c r="L90" s="107" t="s">
        <v>462</v>
      </c>
      <c r="M90" s="107" t="s">
        <v>462</v>
      </c>
      <c r="N90" s="107" t="s">
        <v>654</v>
      </c>
      <c r="O90" s="107" t="s">
        <v>462</v>
      </c>
      <c r="P90" s="107" t="s">
        <v>462</v>
      </c>
      <c r="Q90" s="107" t="s">
        <v>462</v>
      </c>
      <c r="R90" s="107" t="s">
        <v>462</v>
      </c>
      <c r="S90" s="107" t="s">
        <v>462</v>
      </c>
      <c r="T90" s="107" t="s">
        <v>462</v>
      </c>
      <c r="U90" s="107" t="s">
        <v>462</v>
      </c>
      <c r="V90" s="107" t="s">
        <v>462</v>
      </c>
      <c r="W90" s="107" t="s">
        <v>462</v>
      </c>
      <c r="X90" s="107" t="s">
        <v>462</v>
      </c>
      <c r="Y90" s="107" t="s">
        <v>462</v>
      </c>
      <c r="Z90" s="107" t="s">
        <v>462</v>
      </c>
      <c r="AA90" s="107" t="s">
        <v>654</v>
      </c>
      <c r="AB90" s="107" t="s">
        <v>462</v>
      </c>
      <c r="AC90" s="107" t="s">
        <v>462</v>
      </c>
      <c r="AD90" s="107" t="s">
        <v>654</v>
      </c>
      <c r="AE90" s="107" t="s">
        <v>462</v>
      </c>
      <c r="AF90" s="107" t="s">
        <v>462</v>
      </c>
      <c r="AG90" s="107" t="s">
        <v>462</v>
      </c>
      <c r="AH90" s="107" t="s">
        <v>462</v>
      </c>
      <c r="AI90" s="61"/>
      <c r="AJ90" s="128">
        <v>117</v>
      </c>
      <c r="AK90" s="61"/>
      <c r="AL90" s="61"/>
      <c r="AM90" s="61"/>
    </row>
    <row r="91" spans="1:39" ht="353.25" customHeight="1">
      <c r="A91" s="105">
        <v>83</v>
      </c>
      <c r="B91" s="120" t="s">
        <v>767</v>
      </c>
      <c r="C91" s="106" t="s">
        <v>655</v>
      </c>
      <c r="D91" s="106"/>
      <c r="E91" s="19"/>
      <c r="F91" s="143" t="s">
        <v>873</v>
      </c>
      <c r="G91" s="107" t="s">
        <v>462</v>
      </c>
      <c r="H91" s="107" t="s">
        <v>462</v>
      </c>
      <c r="I91" s="107" t="s">
        <v>462</v>
      </c>
      <c r="J91" s="107" t="s">
        <v>462</v>
      </c>
      <c r="K91" s="107" t="s">
        <v>462</v>
      </c>
      <c r="L91" s="107" t="s">
        <v>462</v>
      </c>
      <c r="M91" s="107" t="s">
        <v>462</v>
      </c>
      <c r="N91" s="107" t="s">
        <v>656</v>
      </c>
      <c r="O91" s="107" t="s">
        <v>462</v>
      </c>
      <c r="P91" s="107" t="s">
        <v>462</v>
      </c>
      <c r="Q91" s="107" t="s">
        <v>462</v>
      </c>
      <c r="R91" s="107" t="s">
        <v>462</v>
      </c>
      <c r="S91" s="107" t="s">
        <v>462</v>
      </c>
      <c r="T91" s="107" t="s">
        <v>462</v>
      </c>
      <c r="U91" s="107" t="s">
        <v>462</v>
      </c>
      <c r="V91" s="107" t="s">
        <v>462</v>
      </c>
      <c r="W91" s="107" t="s">
        <v>462</v>
      </c>
      <c r="X91" s="107" t="s">
        <v>462</v>
      </c>
      <c r="Y91" s="107" t="s">
        <v>462</v>
      </c>
      <c r="Z91" s="107" t="s">
        <v>462</v>
      </c>
      <c r="AA91" s="107" t="s">
        <v>656</v>
      </c>
      <c r="AB91" s="107" t="s">
        <v>462</v>
      </c>
      <c r="AC91" s="107" t="s">
        <v>462</v>
      </c>
      <c r="AD91" s="107" t="s">
        <v>656</v>
      </c>
      <c r="AE91" s="107" t="s">
        <v>462</v>
      </c>
      <c r="AF91" s="107" t="s">
        <v>462</v>
      </c>
      <c r="AG91" s="107" t="s">
        <v>462</v>
      </c>
      <c r="AH91" s="107" t="s">
        <v>462</v>
      </c>
      <c r="AJ91" s="128">
        <v>118</v>
      </c>
    </row>
    <row r="92" spans="1:39" ht="300" customHeight="1">
      <c r="A92" s="105">
        <v>84</v>
      </c>
      <c r="B92" s="120" t="s">
        <v>766</v>
      </c>
      <c r="C92" s="106" t="s">
        <v>657</v>
      </c>
      <c r="D92" s="106" t="s">
        <v>834</v>
      </c>
      <c r="E92" s="19"/>
      <c r="F92" s="143" t="s">
        <v>881</v>
      </c>
      <c r="G92" s="107" t="s">
        <v>462</v>
      </c>
      <c r="H92" s="107" t="s">
        <v>462</v>
      </c>
      <c r="I92" s="107" t="s">
        <v>462</v>
      </c>
      <c r="J92" s="107" t="s">
        <v>462</v>
      </c>
      <c r="K92" s="107" t="s">
        <v>462</v>
      </c>
      <c r="L92" s="107" t="s">
        <v>462</v>
      </c>
      <c r="M92" s="107" t="s">
        <v>462</v>
      </c>
      <c r="N92" s="107" t="s">
        <v>462</v>
      </c>
      <c r="O92" s="107" t="s">
        <v>462</v>
      </c>
      <c r="P92" s="107" t="s">
        <v>658</v>
      </c>
      <c r="Q92" s="107" t="s">
        <v>462</v>
      </c>
      <c r="R92" s="107" t="s">
        <v>462</v>
      </c>
      <c r="S92" s="107" t="s">
        <v>462</v>
      </c>
      <c r="T92" s="107" t="s">
        <v>462</v>
      </c>
      <c r="U92" s="107" t="s">
        <v>462</v>
      </c>
      <c r="V92" s="107" t="s">
        <v>462</v>
      </c>
      <c r="W92" s="107" t="s">
        <v>462</v>
      </c>
      <c r="X92" s="107" t="s">
        <v>462</v>
      </c>
      <c r="Y92" s="107" t="s">
        <v>462</v>
      </c>
      <c r="Z92" s="107" t="s">
        <v>658</v>
      </c>
      <c r="AA92" s="107" t="s">
        <v>658</v>
      </c>
      <c r="AB92" s="107" t="s">
        <v>462</v>
      </c>
      <c r="AC92" s="107" t="s">
        <v>462</v>
      </c>
      <c r="AD92" s="107" t="s">
        <v>658</v>
      </c>
      <c r="AE92" s="107" t="s">
        <v>462</v>
      </c>
      <c r="AF92" s="107" t="s">
        <v>462</v>
      </c>
      <c r="AG92" s="107" t="s">
        <v>462</v>
      </c>
      <c r="AH92" s="107" t="s">
        <v>462</v>
      </c>
      <c r="AJ92" s="128">
        <v>119</v>
      </c>
    </row>
    <row r="93" spans="1:39" ht="135.75" customHeight="1">
      <c r="A93" s="105">
        <v>85</v>
      </c>
      <c r="B93" s="120" t="s">
        <v>765</v>
      </c>
      <c r="C93" s="106" t="s">
        <v>659</v>
      </c>
      <c r="D93" s="106"/>
      <c r="E93" s="19"/>
      <c r="F93" s="143" t="s">
        <v>660</v>
      </c>
      <c r="G93" s="107" t="s">
        <v>661</v>
      </c>
      <c r="H93" s="107" t="s">
        <v>661</v>
      </c>
      <c r="I93" s="107" t="s">
        <v>661</v>
      </c>
      <c r="J93" s="107" t="s">
        <v>661</v>
      </c>
      <c r="K93" s="107" t="s">
        <v>661</v>
      </c>
      <c r="L93" s="107" t="s">
        <v>661</v>
      </c>
      <c r="M93" s="107" t="s">
        <v>661</v>
      </c>
      <c r="N93" s="107" t="s">
        <v>661</v>
      </c>
      <c r="O93" s="107" t="s">
        <v>661</v>
      </c>
      <c r="P93" s="107" t="s">
        <v>661</v>
      </c>
      <c r="Q93" s="107" t="s">
        <v>661</v>
      </c>
      <c r="R93" s="107" t="s">
        <v>661</v>
      </c>
      <c r="S93" s="107" t="s">
        <v>661</v>
      </c>
      <c r="T93" s="107" t="s">
        <v>661</v>
      </c>
      <c r="U93" s="107" t="s">
        <v>661</v>
      </c>
      <c r="V93" s="107" t="s">
        <v>661</v>
      </c>
      <c r="W93" s="107" t="s">
        <v>661</v>
      </c>
      <c r="X93" s="107" t="s">
        <v>661</v>
      </c>
      <c r="Y93" s="107" t="s">
        <v>661</v>
      </c>
      <c r="Z93" s="107" t="s">
        <v>661</v>
      </c>
      <c r="AA93" s="107" t="s">
        <v>661</v>
      </c>
      <c r="AB93" s="107" t="s">
        <v>661</v>
      </c>
      <c r="AC93" s="107" t="s">
        <v>661</v>
      </c>
      <c r="AD93" s="107" t="s">
        <v>661</v>
      </c>
      <c r="AE93" s="107" t="s">
        <v>661</v>
      </c>
      <c r="AF93" s="107" t="s">
        <v>661</v>
      </c>
      <c r="AG93" s="107" t="s">
        <v>661</v>
      </c>
      <c r="AH93" s="107" t="s">
        <v>661</v>
      </c>
      <c r="AJ93" s="128">
        <v>120</v>
      </c>
    </row>
    <row r="94" spans="1:39" ht="88.5" customHeight="1">
      <c r="A94" s="105">
        <v>86</v>
      </c>
      <c r="B94" s="120" t="s">
        <v>766</v>
      </c>
      <c r="C94" s="106" t="s">
        <v>174</v>
      </c>
      <c r="D94" s="106"/>
      <c r="E94" s="19"/>
      <c r="F94" s="143" t="s">
        <v>662</v>
      </c>
      <c r="G94" s="107" t="s">
        <v>462</v>
      </c>
      <c r="H94" s="107" t="s">
        <v>462</v>
      </c>
      <c r="I94" s="107" t="s">
        <v>462</v>
      </c>
      <c r="J94" s="107" t="s">
        <v>462</v>
      </c>
      <c r="K94" s="107" t="s">
        <v>663</v>
      </c>
      <c r="L94" s="107" t="s">
        <v>462</v>
      </c>
      <c r="M94" s="107" t="s">
        <v>462</v>
      </c>
      <c r="N94" s="107" t="s">
        <v>462</v>
      </c>
      <c r="O94" s="107" t="s">
        <v>462</v>
      </c>
      <c r="P94" s="107" t="s">
        <v>462</v>
      </c>
      <c r="Q94" s="107" t="s">
        <v>462</v>
      </c>
      <c r="R94" s="107" t="s">
        <v>462</v>
      </c>
      <c r="S94" s="107" t="s">
        <v>462</v>
      </c>
      <c r="T94" s="107" t="s">
        <v>462</v>
      </c>
      <c r="U94" s="107" t="s">
        <v>462</v>
      </c>
      <c r="V94" s="107" t="s">
        <v>462</v>
      </c>
      <c r="W94" s="107" t="s">
        <v>462</v>
      </c>
      <c r="X94" s="107" t="s">
        <v>462</v>
      </c>
      <c r="Y94" s="107" t="s">
        <v>462</v>
      </c>
      <c r="Z94" s="107" t="s">
        <v>462</v>
      </c>
      <c r="AA94" s="107" t="s">
        <v>462</v>
      </c>
      <c r="AB94" s="107" t="s">
        <v>462</v>
      </c>
      <c r="AC94" s="107" t="s">
        <v>462</v>
      </c>
      <c r="AD94" s="107" t="s">
        <v>462</v>
      </c>
      <c r="AE94" s="107" t="s">
        <v>462</v>
      </c>
      <c r="AF94" s="107" t="s">
        <v>462</v>
      </c>
      <c r="AG94" s="107" t="s">
        <v>462</v>
      </c>
      <c r="AH94" s="107" t="s">
        <v>462</v>
      </c>
      <c r="AI94" s="73"/>
      <c r="AJ94" s="128">
        <v>121</v>
      </c>
      <c r="AK94" s="73"/>
    </row>
    <row r="95" spans="1:39" ht="70.5" customHeight="1">
      <c r="A95" s="105">
        <v>87</v>
      </c>
      <c r="B95" s="120" t="s">
        <v>766</v>
      </c>
      <c r="C95" s="106" t="s">
        <v>664</v>
      </c>
      <c r="D95" s="106"/>
      <c r="E95" s="19"/>
      <c r="F95" s="143" t="s">
        <v>665</v>
      </c>
      <c r="G95" s="107" t="s">
        <v>462</v>
      </c>
      <c r="H95" s="107" t="s">
        <v>462</v>
      </c>
      <c r="I95" s="107" t="s">
        <v>462</v>
      </c>
      <c r="J95" s="107" t="s">
        <v>462</v>
      </c>
      <c r="K95" s="107" t="s">
        <v>462</v>
      </c>
      <c r="L95" s="107" t="s">
        <v>462</v>
      </c>
      <c r="M95" s="107" t="s">
        <v>462</v>
      </c>
      <c r="N95" s="107" t="s">
        <v>462</v>
      </c>
      <c r="O95" s="107" t="s">
        <v>462</v>
      </c>
      <c r="P95" s="107" t="s">
        <v>462</v>
      </c>
      <c r="Q95" s="107" t="s">
        <v>462</v>
      </c>
      <c r="R95" s="107" t="s">
        <v>462</v>
      </c>
      <c r="S95" s="107" t="s">
        <v>462</v>
      </c>
      <c r="T95" s="107" t="s">
        <v>462</v>
      </c>
      <c r="U95" s="107" t="s">
        <v>462</v>
      </c>
      <c r="V95" s="107" t="s">
        <v>666</v>
      </c>
      <c r="W95" s="107" t="s">
        <v>462</v>
      </c>
      <c r="X95" s="107" t="s">
        <v>462</v>
      </c>
      <c r="Y95" s="107" t="s">
        <v>462</v>
      </c>
      <c r="Z95" s="107" t="s">
        <v>462</v>
      </c>
      <c r="AA95" s="107" t="s">
        <v>462</v>
      </c>
      <c r="AB95" s="107" t="s">
        <v>462</v>
      </c>
      <c r="AC95" s="107" t="s">
        <v>462</v>
      </c>
      <c r="AD95" s="107" t="s">
        <v>462</v>
      </c>
      <c r="AE95" s="107" t="s">
        <v>462</v>
      </c>
      <c r="AF95" s="107" t="s">
        <v>462</v>
      </c>
      <c r="AG95" s="107" t="s">
        <v>462</v>
      </c>
      <c r="AH95" s="107" t="s">
        <v>462</v>
      </c>
      <c r="AJ95" s="128">
        <v>122</v>
      </c>
    </row>
    <row r="96" spans="1:39" ht="113.25" customHeight="1">
      <c r="A96" s="105">
        <v>88</v>
      </c>
      <c r="B96" s="120" t="s">
        <v>767</v>
      </c>
      <c r="C96" s="106" t="s">
        <v>175</v>
      </c>
      <c r="D96" s="106"/>
      <c r="E96" s="19"/>
      <c r="F96" s="143" t="s">
        <v>667</v>
      </c>
      <c r="G96" s="107" t="s">
        <v>462</v>
      </c>
      <c r="H96" s="107" t="s">
        <v>462</v>
      </c>
      <c r="I96" s="107" t="s">
        <v>462</v>
      </c>
      <c r="J96" s="107" t="s">
        <v>462</v>
      </c>
      <c r="K96" s="107" t="s">
        <v>462</v>
      </c>
      <c r="L96" s="107" t="s">
        <v>462</v>
      </c>
      <c r="M96" s="107" t="s">
        <v>462</v>
      </c>
      <c r="N96" s="107" t="s">
        <v>462</v>
      </c>
      <c r="O96" s="107" t="s">
        <v>462</v>
      </c>
      <c r="P96" s="107" t="s">
        <v>462</v>
      </c>
      <c r="Q96" s="107" t="s">
        <v>462</v>
      </c>
      <c r="R96" s="107" t="s">
        <v>462</v>
      </c>
      <c r="S96" s="107" t="s">
        <v>668</v>
      </c>
      <c r="T96" s="107" t="s">
        <v>668</v>
      </c>
      <c r="U96" s="107" t="s">
        <v>462</v>
      </c>
      <c r="V96" s="107" t="s">
        <v>462</v>
      </c>
      <c r="W96" s="107" t="s">
        <v>462</v>
      </c>
      <c r="X96" s="107" t="s">
        <v>462</v>
      </c>
      <c r="Y96" s="107" t="s">
        <v>462</v>
      </c>
      <c r="Z96" s="107" t="s">
        <v>462</v>
      </c>
      <c r="AA96" s="107" t="s">
        <v>462</v>
      </c>
      <c r="AB96" s="107" t="s">
        <v>462</v>
      </c>
      <c r="AC96" s="107" t="s">
        <v>462</v>
      </c>
      <c r="AD96" s="107" t="s">
        <v>462</v>
      </c>
      <c r="AE96" s="107" t="s">
        <v>462</v>
      </c>
      <c r="AF96" s="107" t="s">
        <v>462</v>
      </c>
      <c r="AG96" s="107" t="s">
        <v>462</v>
      </c>
      <c r="AH96" s="107" t="s">
        <v>462</v>
      </c>
      <c r="AJ96" s="128">
        <v>123</v>
      </c>
    </row>
    <row r="97" spans="1:37" ht="190.5" customHeight="1">
      <c r="A97" s="105">
        <v>89</v>
      </c>
      <c r="B97" s="120" t="s">
        <v>767</v>
      </c>
      <c r="C97" s="106" t="s">
        <v>669</v>
      </c>
      <c r="D97" s="106"/>
      <c r="E97" s="19"/>
      <c r="F97" s="143" t="s">
        <v>871</v>
      </c>
      <c r="G97" s="107" t="s">
        <v>462</v>
      </c>
      <c r="H97" s="107" t="s">
        <v>462</v>
      </c>
      <c r="I97" s="107" t="s">
        <v>462</v>
      </c>
      <c r="J97" s="107" t="s">
        <v>462</v>
      </c>
      <c r="K97" s="107" t="s">
        <v>462</v>
      </c>
      <c r="L97" s="107" t="s">
        <v>462</v>
      </c>
      <c r="M97" s="107" t="s">
        <v>462</v>
      </c>
      <c r="N97" s="107" t="s">
        <v>462</v>
      </c>
      <c r="O97" s="107" t="s">
        <v>462</v>
      </c>
      <c r="P97" s="107" t="s">
        <v>462</v>
      </c>
      <c r="Q97" s="107" t="s">
        <v>462</v>
      </c>
      <c r="R97" s="107" t="s">
        <v>462</v>
      </c>
      <c r="S97" s="107" t="s">
        <v>462</v>
      </c>
      <c r="T97" s="107" t="s">
        <v>670</v>
      </c>
      <c r="U97" s="107" t="s">
        <v>462</v>
      </c>
      <c r="V97" s="107" t="s">
        <v>462</v>
      </c>
      <c r="W97" s="107" t="s">
        <v>462</v>
      </c>
      <c r="X97" s="107" t="s">
        <v>462</v>
      </c>
      <c r="Y97" s="107" t="s">
        <v>462</v>
      </c>
      <c r="Z97" s="107" t="s">
        <v>462</v>
      </c>
      <c r="AA97" s="107" t="s">
        <v>462</v>
      </c>
      <c r="AB97" s="107" t="s">
        <v>462</v>
      </c>
      <c r="AC97" s="107" t="s">
        <v>462</v>
      </c>
      <c r="AD97" s="107" t="s">
        <v>462</v>
      </c>
      <c r="AE97" s="107" t="s">
        <v>462</v>
      </c>
      <c r="AF97" s="107" t="s">
        <v>462</v>
      </c>
      <c r="AG97" s="107" t="s">
        <v>462</v>
      </c>
      <c r="AH97" s="107" t="s">
        <v>462</v>
      </c>
      <c r="AJ97" s="128">
        <v>124</v>
      </c>
    </row>
    <row r="98" spans="1:37" ht="143.25" customHeight="1">
      <c r="A98" s="105">
        <v>90</v>
      </c>
      <c r="B98" s="120" t="s">
        <v>767</v>
      </c>
      <c r="C98" s="106" t="s">
        <v>671</v>
      </c>
      <c r="D98" s="106"/>
      <c r="E98" s="19"/>
      <c r="F98" s="143" t="s">
        <v>672</v>
      </c>
      <c r="G98" s="107" t="s">
        <v>462</v>
      </c>
      <c r="H98" s="107" t="s">
        <v>462</v>
      </c>
      <c r="I98" s="107" t="s">
        <v>462</v>
      </c>
      <c r="J98" s="107" t="s">
        <v>462</v>
      </c>
      <c r="K98" s="107" t="s">
        <v>462</v>
      </c>
      <c r="L98" s="107" t="s">
        <v>462</v>
      </c>
      <c r="M98" s="107" t="s">
        <v>462</v>
      </c>
      <c r="N98" s="107" t="s">
        <v>462</v>
      </c>
      <c r="O98" s="107" t="s">
        <v>462</v>
      </c>
      <c r="P98" s="107" t="s">
        <v>462</v>
      </c>
      <c r="Q98" s="107" t="s">
        <v>462</v>
      </c>
      <c r="R98" s="107" t="s">
        <v>462</v>
      </c>
      <c r="S98" s="107" t="s">
        <v>462</v>
      </c>
      <c r="T98" s="107" t="s">
        <v>462</v>
      </c>
      <c r="U98" s="107" t="s">
        <v>462</v>
      </c>
      <c r="V98" s="107" t="s">
        <v>462</v>
      </c>
      <c r="W98" s="107" t="s">
        <v>462</v>
      </c>
      <c r="X98" s="107" t="s">
        <v>462</v>
      </c>
      <c r="Y98" s="107" t="s">
        <v>673</v>
      </c>
      <c r="Z98" s="107" t="s">
        <v>462</v>
      </c>
      <c r="AA98" s="107" t="s">
        <v>462</v>
      </c>
      <c r="AB98" s="107" t="s">
        <v>462</v>
      </c>
      <c r="AC98" s="107" t="s">
        <v>462</v>
      </c>
      <c r="AD98" s="107" t="s">
        <v>462</v>
      </c>
      <c r="AE98" s="107" t="s">
        <v>462</v>
      </c>
      <c r="AF98" s="107" t="s">
        <v>462</v>
      </c>
      <c r="AG98" s="107" t="s">
        <v>462</v>
      </c>
      <c r="AH98" s="107" t="s">
        <v>462</v>
      </c>
      <c r="AJ98" s="128">
        <v>125</v>
      </c>
    </row>
    <row r="99" spans="1:37" ht="131.25" customHeight="1">
      <c r="A99" s="105">
        <v>91</v>
      </c>
      <c r="B99" s="120" t="s">
        <v>767</v>
      </c>
      <c r="C99" s="106" t="s">
        <v>674</v>
      </c>
      <c r="D99" s="106"/>
      <c r="E99" s="19"/>
      <c r="F99" s="143" t="s">
        <v>675</v>
      </c>
      <c r="G99" s="107" t="s">
        <v>462</v>
      </c>
      <c r="H99" s="107" t="s">
        <v>462</v>
      </c>
      <c r="I99" s="107" t="s">
        <v>462</v>
      </c>
      <c r="J99" s="107" t="s">
        <v>462</v>
      </c>
      <c r="K99" s="107" t="s">
        <v>462</v>
      </c>
      <c r="L99" s="107" t="s">
        <v>462</v>
      </c>
      <c r="M99" s="107" t="s">
        <v>462</v>
      </c>
      <c r="N99" s="107" t="s">
        <v>462</v>
      </c>
      <c r="O99" s="107" t="s">
        <v>462</v>
      </c>
      <c r="P99" s="107" t="s">
        <v>462</v>
      </c>
      <c r="Q99" s="107" t="s">
        <v>462</v>
      </c>
      <c r="R99" s="107" t="s">
        <v>462</v>
      </c>
      <c r="S99" s="107" t="s">
        <v>462</v>
      </c>
      <c r="T99" s="107" t="s">
        <v>462</v>
      </c>
      <c r="U99" s="107" t="s">
        <v>462</v>
      </c>
      <c r="V99" s="107" t="s">
        <v>462</v>
      </c>
      <c r="W99" s="107" t="s">
        <v>676</v>
      </c>
      <c r="X99" s="107" t="s">
        <v>676</v>
      </c>
      <c r="Y99" s="107" t="s">
        <v>676</v>
      </c>
      <c r="Z99" s="107" t="s">
        <v>462</v>
      </c>
      <c r="AA99" s="107" t="s">
        <v>462</v>
      </c>
      <c r="AB99" s="107" t="s">
        <v>676</v>
      </c>
      <c r="AC99" s="107" t="s">
        <v>462</v>
      </c>
      <c r="AD99" s="107" t="s">
        <v>462</v>
      </c>
      <c r="AE99" s="107" t="s">
        <v>462</v>
      </c>
      <c r="AF99" s="107" t="s">
        <v>462</v>
      </c>
      <c r="AG99" s="107" t="s">
        <v>462</v>
      </c>
      <c r="AH99" s="107" t="s">
        <v>462</v>
      </c>
      <c r="AI99" s="55"/>
      <c r="AJ99" s="131">
        <v>126</v>
      </c>
    </row>
    <row r="100" spans="1:37" ht="264.75" customHeight="1">
      <c r="A100" s="105">
        <v>92</v>
      </c>
      <c r="B100" s="120" t="s">
        <v>767</v>
      </c>
      <c r="C100" s="106" t="s">
        <v>677</v>
      </c>
      <c r="D100" s="106"/>
      <c r="E100" s="19"/>
      <c r="F100" s="143" t="s">
        <v>872</v>
      </c>
      <c r="G100" s="107" t="s">
        <v>462</v>
      </c>
      <c r="H100" s="107" t="s">
        <v>462</v>
      </c>
      <c r="I100" s="107" t="s">
        <v>462</v>
      </c>
      <c r="J100" s="107" t="s">
        <v>462</v>
      </c>
      <c r="K100" s="107" t="s">
        <v>462</v>
      </c>
      <c r="L100" s="107" t="s">
        <v>462</v>
      </c>
      <c r="M100" s="107" t="s">
        <v>462</v>
      </c>
      <c r="N100" s="107" t="s">
        <v>462</v>
      </c>
      <c r="O100" s="107" t="s">
        <v>462</v>
      </c>
      <c r="P100" s="107" t="s">
        <v>462</v>
      </c>
      <c r="Q100" s="107" t="s">
        <v>462</v>
      </c>
      <c r="R100" s="107" t="s">
        <v>462</v>
      </c>
      <c r="S100" s="107" t="s">
        <v>462</v>
      </c>
      <c r="T100" s="107" t="s">
        <v>462</v>
      </c>
      <c r="U100" s="107" t="s">
        <v>462</v>
      </c>
      <c r="V100" s="107" t="s">
        <v>462</v>
      </c>
      <c r="W100" s="107" t="s">
        <v>462</v>
      </c>
      <c r="X100" s="107" t="s">
        <v>678</v>
      </c>
      <c r="Y100" s="107" t="s">
        <v>462</v>
      </c>
      <c r="Z100" s="107" t="s">
        <v>462</v>
      </c>
      <c r="AA100" s="107" t="s">
        <v>678</v>
      </c>
      <c r="AB100" s="107" t="s">
        <v>462</v>
      </c>
      <c r="AC100" s="107" t="s">
        <v>462</v>
      </c>
      <c r="AD100" s="107" t="s">
        <v>678</v>
      </c>
      <c r="AE100" s="107" t="s">
        <v>678</v>
      </c>
      <c r="AF100" s="107" t="s">
        <v>678</v>
      </c>
      <c r="AG100" s="107" t="s">
        <v>678</v>
      </c>
      <c r="AH100" s="107" t="s">
        <v>462</v>
      </c>
      <c r="AJ100" s="128" t="s">
        <v>862</v>
      </c>
    </row>
    <row r="101" spans="1:37" ht="184.5" customHeight="1">
      <c r="A101" s="105">
        <v>93</v>
      </c>
      <c r="B101" s="120" t="s">
        <v>767</v>
      </c>
      <c r="C101" s="106" t="s">
        <v>679</v>
      </c>
      <c r="D101" s="106"/>
      <c r="E101" s="19"/>
      <c r="F101" s="143" t="s">
        <v>680</v>
      </c>
      <c r="G101" s="107" t="s">
        <v>462</v>
      </c>
      <c r="H101" s="107" t="s">
        <v>462</v>
      </c>
      <c r="I101" s="107" t="s">
        <v>462</v>
      </c>
      <c r="J101" s="107" t="s">
        <v>462</v>
      </c>
      <c r="K101" s="107" t="s">
        <v>462</v>
      </c>
      <c r="L101" s="107" t="s">
        <v>462</v>
      </c>
      <c r="M101" s="107" t="s">
        <v>462</v>
      </c>
      <c r="N101" s="107" t="s">
        <v>681</v>
      </c>
      <c r="O101" s="107" t="s">
        <v>462</v>
      </c>
      <c r="P101" s="107" t="s">
        <v>462</v>
      </c>
      <c r="Q101" s="107" t="s">
        <v>462</v>
      </c>
      <c r="R101" s="107" t="s">
        <v>462</v>
      </c>
      <c r="S101" s="107" t="s">
        <v>462</v>
      </c>
      <c r="T101" s="107" t="s">
        <v>462</v>
      </c>
      <c r="U101" s="107" t="s">
        <v>462</v>
      </c>
      <c r="V101" s="107" t="s">
        <v>462</v>
      </c>
      <c r="W101" s="107" t="s">
        <v>462</v>
      </c>
      <c r="X101" s="107" t="s">
        <v>462</v>
      </c>
      <c r="Y101" s="107" t="s">
        <v>462</v>
      </c>
      <c r="Z101" s="107" t="s">
        <v>462</v>
      </c>
      <c r="AA101" s="107" t="s">
        <v>462</v>
      </c>
      <c r="AB101" s="107" t="s">
        <v>462</v>
      </c>
      <c r="AC101" s="107" t="s">
        <v>462</v>
      </c>
      <c r="AD101" s="107" t="s">
        <v>462</v>
      </c>
      <c r="AE101" s="107" t="s">
        <v>462</v>
      </c>
      <c r="AF101" s="107" t="s">
        <v>462</v>
      </c>
      <c r="AG101" s="107" t="s">
        <v>462</v>
      </c>
      <c r="AH101" s="107" t="s">
        <v>462</v>
      </c>
      <c r="AJ101" s="128">
        <v>131</v>
      </c>
    </row>
    <row r="102" spans="1:37" ht="90.75" customHeight="1">
      <c r="A102" s="105">
        <v>94</v>
      </c>
      <c r="B102" s="120" t="s">
        <v>767</v>
      </c>
      <c r="C102" s="106" t="s">
        <v>682</v>
      </c>
      <c r="D102" s="106"/>
      <c r="E102" s="19"/>
      <c r="F102" s="143" t="s">
        <v>683</v>
      </c>
      <c r="G102" s="107" t="s">
        <v>462</v>
      </c>
      <c r="H102" s="107" t="s">
        <v>462</v>
      </c>
      <c r="I102" s="107" t="s">
        <v>462</v>
      </c>
      <c r="J102" s="107" t="s">
        <v>462</v>
      </c>
      <c r="K102" s="107" t="s">
        <v>462</v>
      </c>
      <c r="L102" s="107" t="s">
        <v>462</v>
      </c>
      <c r="M102" s="107" t="s">
        <v>462</v>
      </c>
      <c r="N102" s="107" t="s">
        <v>462</v>
      </c>
      <c r="O102" s="107" t="s">
        <v>462</v>
      </c>
      <c r="P102" s="107" t="s">
        <v>462</v>
      </c>
      <c r="Q102" s="107" t="s">
        <v>462</v>
      </c>
      <c r="R102" s="107" t="s">
        <v>462</v>
      </c>
      <c r="S102" s="107" t="s">
        <v>462</v>
      </c>
      <c r="T102" s="107" t="s">
        <v>462</v>
      </c>
      <c r="U102" s="107" t="s">
        <v>462</v>
      </c>
      <c r="V102" s="107" t="s">
        <v>462</v>
      </c>
      <c r="W102" s="107" t="s">
        <v>684</v>
      </c>
      <c r="X102" s="107" t="s">
        <v>462</v>
      </c>
      <c r="Y102" s="107" t="s">
        <v>462</v>
      </c>
      <c r="Z102" s="107" t="s">
        <v>462</v>
      </c>
      <c r="AA102" s="107" t="s">
        <v>462</v>
      </c>
      <c r="AB102" s="107" t="s">
        <v>462</v>
      </c>
      <c r="AC102" s="107" t="s">
        <v>462</v>
      </c>
      <c r="AD102" s="107" t="s">
        <v>462</v>
      </c>
      <c r="AE102" s="107" t="s">
        <v>462</v>
      </c>
      <c r="AF102" s="107" t="s">
        <v>462</v>
      </c>
      <c r="AG102" s="107" t="s">
        <v>462</v>
      </c>
      <c r="AH102" s="107" t="s">
        <v>462</v>
      </c>
      <c r="AI102" s="55"/>
      <c r="AJ102" s="128">
        <v>132</v>
      </c>
    </row>
    <row r="103" spans="1:37" ht="111.75" customHeight="1">
      <c r="A103" s="105">
        <v>95</v>
      </c>
      <c r="B103" s="120" t="s">
        <v>765</v>
      </c>
      <c r="C103" s="106" t="s">
        <v>685</v>
      </c>
      <c r="D103" s="106"/>
      <c r="E103" s="19"/>
      <c r="F103" s="143" t="s">
        <v>686</v>
      </c>
      <c r="G103" s="107" t="s">
        <v>462</v>
      </c>
      <c r="H103" s="107" t="s">
        <v>462</v>
      </c>
      <c r="I103" s="107" t="s">
        <v>462</v>
      </c>
      <c r="J103" s="107" t="s">
        <v>462</v>
      </c>
      <c r="K103" s="107" t="s">
        <v>462</v>
      </c>
      <c r="L103" s="107" t="s">
        <v>462</v>
      </c>
      <c r="M103" s="107" t="s">
        <v>462</v>
      </c>
      <c r="N103" s="107" t="s">
        <v>462</v>
      </c>
      <c r="O103" s="107" t="s">
        <v>462</v>
      </c>
      <c r="P103" s="107" t="s">
        <v>462</v>
      </c>
      <c r="Q103" s="107" t="s">
        <v>462</v>
      </c>
      <c r="R103" s="107" t="s">
        <v>462</v>
      </c>
      <c r="S103" s="107" t="s">
        <v>462</v>
      </c>
      <c r="T103" s="107" t="s">
        <v>462</v>
      </c>
      <c r="U103" s="107" t="s">
        <v>462</v>
      </c>
      <c r="V103" s="107" t="s">
        <v>462</v>
      </c>
      <c r="W103" s="107" t="s">
        <v>462</v>
      </c>
      <c r="X103" s="107" t="s">
        <v>462</v>
      </c>
      <c r="Y103" s="107" t="s">
        <v>687</v>
      </c>
      <c r="Z103" s="107" t="s">
        <v>462</v>
      </c>
      <c r="AA103" s="107" t="s">
        <v>462</v>
      </c>
      <c r="AB103" s="107" t="s">
        <v>462</v>
      </c>
      <c r="AC103" s="107" t="s">
        <v>462</v>
      </c>
      <c r="AD103" s="107" t="s">
        <v>462</v>
      </c>
      <c r="AE103" s="107" t="s">
        <v>462</v>
      </c>
      <c r="AF103" s="107" t="s">
        <v>462</v>
      </c>
      <c r="AG103" s="107" t="s">
        <v>462</v>
      </c>
      <c r="AH103" s="107" t="s">
        <v>462</v>
      </c>
      <c r="AJ103" s="128">
        <v>133</v>
      </c>
    </row>
    <row r="104" spans="1:37" ht="59.25" customHeight="1">
      <c r="A104" s="105">
        <v>96</v>
      </c>
      <c r="B104" s="120" t="s">
        <v>767</v>
      </c>
      <c r="C104" s="106" t="s">
        <v>688</v>
      </c>
      <c r="D104" s="106"/>
      <c r="E104" s="19"/>
      <c r="F104" s="143" t="s">
        <v>689</v>
      </c>
      <c r="G104" s="107" t="s">
        <v>462</v>
      </c>
      <c r="H104" s="107" t="s">
        <v>462</v>
      </c>
      <c r="I104" s="107" t="s">
        <v>462</v>
      </c>
      <c r="J104" s="107" t="s">
        <v>462</v>
      </c>
      <c r="K104" s="107" t="s">
        <v>462</v>
      </c>
      <c r="L104" s="107" t="s">
        <v>462</v>
      </c>
      <c r="M104" s="107" t="s">
        <v>462</v>
      </c>
      <c r="N104" s="107" t="s">
        <v>462</v>
      </c>
      <c r="O104" s="107" t="s">
        <v>462</v>
      </c>
      <c r="P104" s="107" t="s">
        <v>462</v>
      </c>
      <c r="Q104" s="107" t="s">
        <v>462</v>
      </c>
      <c r="R104" s="107" t="s">
        <v>462</v>
      </c>
      <c r="S104" s="107" t="s">
        <v>462</v>
      </c>
      <c r="T104" s="107" t="s">
        <v>462</v>
      </c>
      <c r="U104" s="107" t="s">
        <v>462</v>
      </c>
      <c r="V104" s="107" t="s">
        <v>462</v>
      </c>
      <c r="W104" s="107" t="s">
        <v>462</v>
      </c>
      <c r="X104" s="107" t="s">
        <v>462</v>
      </c>
      <c r="Y104" s="107" t="s">
        <v>690</v>
      </c>
      <c r="Z104" s="107" t="s">
        <v>462</v>
      </c>
      <c r="AA104" s="107" t="s">
        <v>462</v>
      </c>
      <c r="AB104" s="107" t="s">
        <v>462</v>
      </c>
      <c r="AC104" s="107" t="s">
        <v>462</v>
      </c>
      <c r="AD104" s="107" t="s">
        <v>462</v>
      </c>
      <c r="AE104" s="107" t="s">
        <v>462</v>
      </c>
      <c r="AF104" s="107" t="s">
        <v>462</v>
      </c>
      <c r="AG104" s="107" t="s">
        <v>462</v>
      </c>
      <c r="AH104" s="107" t="s">
        <v>462</v>
      </c>
      <c r="AJ104" s="128">
        <v>134</v>
      </c>
    </row>
    <row r="105" spans="1:37" ht="102.75" customHeight="1">
      <c r="A105" s="105">
        <v>97</v>
      </c>
      <c r="B105" s="120" t="s">
        <v>767</v>
      </c>
      <c r="C105" s="106" t="s">
        <v>691</v>
      </c>
      <c r="D105" s="106"/>
      <c r="E105" s="19"/>
      <c r="F105" s="143" t="s">
        <v>692</v>
      </c>
      <c r="G105" s="107" t="s">
        <v>693</v>
      </c>
      <c r="H105" s="107" t="s">
        <v>693</v>
      </c>
      <c r="I105" s="107" t="s">
        <v>693</v>
      </c>
      <c r="J105" s="107" t="s">
        <v>693</v>
      </c>
      <c r="K105" s="107" t="s">
        <v>693</v>
      </c>
      <c r="L105" s="107" t="s">
        <v>693</v>
      </c>
      <c r="M105" s="107" t="s">
        <v>693</v>
      </c>
      <c r="N105" s="107" t="s">
        <v>693</v>
      </c>
      <c r="O105" s="107" t="s">
        <v>693</v>
      </c>
      <c r="P105" s="107" t="s">
        <v>693</v>
      </c>
      <c r="Q105" s="107" t="s">
        <v>693</v>
      </c>
      <c r="R105" s="107" t="s">
        <v>693</v>
      </c>
      <c r="S105" s="107" t="s">
        <v>693</v>
      </c>
      <c r="T105" s="107" t="s">
        <v>693</v>
      </c>
      <c r="U105" s="107" t="s">
        <v>693</v>
      </c>
      <c r="V105" s="107" t="s">
        <v>693</v>
      </c>
      <c r="W105" s="107" t="s">
        <v>693</v>
      </c>
      <c r="X105" s="107" t="s">
        <v>693</v>
      </c>
      <c r="Y105" s="107" t="s">
        <v>693</v>
      </c>
      <c r="Z105" s="107" t="s">
        <v>693</v>
      </c>
      <c r="AA105" s="107" t="s">
        <v>693</v>
      </c>
      <c r="AB105" s="107" t="s">
        <v>693</v>
      </c>
      <c r="AC105" s="107" t="s">
        <v>693</v>
      </c>
      <c r="AD105" s="107" t="s">
        <v>693</v>
      </c>
      <c r="AE105" s="107" t="s">
        <v>693</v>
      </c>
      <c r="AF105" s="107" t="s">
        <v>693</v>
      </c>
      <c r="AG105" s="107" t="s">
        <v>693</v>
      </c>
      <c r="AH105" s="107" t="s">
        <v>693</v>
      </c>
      <c r="AJ105" s="128">
        <v>136</v>
      </c>
    </row>
    <row r="106" spans="1:37" ht="89.25" customHeight="1">
      <c r="A106" s="105">
        <v>98</v>
      </c>
      <c r="B106" s="120" t="s">
        <v>764</v>
      </c>
      <c r="C106" s="106" t="s">
        <v>694</v>
      </c>
      <c r="D106" s="106"/>
      <c r="E106" s="19"/>
      <c r="F106" s="143" t="s">
        <v>695</v>
      </c>
      <c r="G106" s="107" t="s">
        <v>696</v>
      </c>
      <c r="H106" s="107" t="s">
        <v>696</v>
      </c>
      <c r="I106" s="107" t="s">
        <v>696</v>
      </c>
      <c r="J106" s="107" t="s">
        <v>696</v>
      </c>
      <c r="K106" s="107" t="s">
        <v>696</v>
      </c>
      <c r="L106" s="107" t="s">
        <v>696</v>
      </c>
      <c r="M106" s="107" t="s">
        <v>696</v>
      </c>
      <c r="N106" s="107" t="s">
        <v>696</v>
      </c>
      <c r="O106" s="107" t="s">
        <v>696</v>
      </c>
      <c r="P106" s="107" t="s">
        <v>696</v>
      </c>
      <c r="Q106" s="107" t="s">
        <v>696</v>
      </c>
      <c r="R106" s="107" t="s">
        <v>696</v>
      </c>
      <c r="S106" s="107" t="s">
        <v>696</v>
      </c>
      <c r="T106" s="107" t="s">
        <v>696</v>
      </c>
      <c r="U106" s="107" t="s">
        <v>696</v>
      </c>
      <c r="V106" s="107" t="s">
        <v>696</v>
      </c>
      <c r="W106" s="107" t="s">
        <v>696</v>
      </c>
      <c r="X106" s="107" t="s">
        <v>696</v>
      </c>
      <c r="Y106" s="107" t="s">
        <v>696</v>
      </c>
      <c r="Z106" s="107" t="s">
        <v>696</v>
      </c>
      <c r="AA106" s="107" t="s">
        <v>696</v>
      </c>
      <c r="AB106" s="107" t="s">
        <v>696</v>
      </c>
      <c r="AC106" s="107" t="s">
        <v>696</v>
      </c>
      <c r="AD106" s="107" t="s">
        <v>696</v>
      </c>
      <c r="AE106" s="107" t="s">
        <v>696</v>
      </c>
      <c r="AF106" s="107" t="s">
        <v>696</v>
      </c>
      <c r="AG106" s="107" t="s">
        <v>696</v>
      </c>
      <c r="AH106" s="107" t="s">
        <v>696</v>
      </c>
      <c r="AJ106" s="128">
        <v>137</v>
      </c>
    </row>
    <row r="107" spans="1:37" ht="87" customHeight="1">
      <c r="A107" s="105">
        <v>99</v>
      </c>
      <c r="B107" s="120" t="s">
        <v>765</v>
      </c>
      <c r="C107" s="106" t="s">
        <v>697</v>
      </c>
      <c r="D107" s="106"/>
      <c r="E107" s="19"/>
      <c r="F107" s="143" t="s">
        <v>698</v>
      </c>
      <c r="G107" s="107" t="s">
        <v>699</v>
      </c>
      <c r="H107" s="107" t="s">
        <v>699</v>
      </c>
      <c r="I107" s="107" t="s">
        <v>699</v>
      </c>
      <c r="J107" s="107" t="s">
        <v>699</v>
      </c>
      <c r="K107" s="107" t="s">
        <v>699</v>
      </c>
      <c r="L107" s="107" t="s">
        <v>699</v>
      </c>
      <c r="M107" s="107" t="s">
        <v>699</v>
      </c>
      <c r="N107" s="107" t="s">
        <v>699</v>
      </c>
      <c r="O107" s="107" t="s">
        <v>699</v>
      </c>
      <c r="P107" s="107" t="s">
        <v>699</v>
      </c>
      <c r="Q107" s="107" t="s">
        <v>699</v>
      </c>
      <c r="R107" s="107" t="s">
        <v>699</v>
      </c>
      <c r="S107" s="107" t="s">
        <v>699</v>
      </c>
      <c r="T107" s="107" t="s">
        <v>699</v>
      </c>
      <c r="U107" s="107" t="s">
        <v>699</v>
      </c>
      <c r="V107" s="107" t="s">
        <v>699</v>
      </c>
      <c r="W107" s="107" t="s">
        <v>699</v>
      </c>
      <c r="X107" s="107" t="s">
        <v>699</v>
      </c>
      <c r="Y107" s="107" t="s">
        <v>699</v>
      </c>
      <c r="Z107" s="107" t="s">
        <v>699</v>
      </c>
      <c r="AA107" s="107" t="s">
        <v>699</v>
      </c>
      <c r="AB107" s="107" t="s">
        <v>699</v>
      </c>
      <c r="AC107" s="107" t="s">
        <v>699</v>
      </c>
      <c r="AD107" s="107" t="s">
        <v>699</v>
      </c>
      <c r="AE107" s="107" t="s">
        <v>699</v>
      </c>
      <c r="AF107" s="107" t="s">
        <v>699</v>
      </c>
      <c r="AG107" s="107" t="s">
        <v>699</v>
      </c>
      <c r="AH107" s="107" t="s">
        <v>699</v>
      </c>
      <c r="AJ107" s="128">
        <v>138</v>
      </c>
    </row>
    <row r="108" spans="1:37" ht="74.25" customHeight="1">
      <c r="A108" s="105">
        <v>100</v>
      </c>
      <c r="B108" s="120" t="s">
        <v>765</v>
      </c>
      <c r="C108" s="106" t="s">
        <v>700</v>
      </c>
      <c r="D108" s="106"/>
      <c r="E108" s="19"/>
      <c r="F108" s="143" t="s">
        <v>701</v>
      </c>
      <c r="G108" s="107" t="s">
        <v>702</v>
      </c>
      <c r="H108" s="107" t="s">
        <v>702</v>
      </c>
      <c r="I108" s="107" t="s">
        <v>702</v>
      </c>
      <c r="J108" s="107" t="s">
        <v>702</v>
      </c>
      <c r="K108" s="107" t="s">
        <v>702</v>
      </c>
      <c r="L108" s="107" t="s">
        <v>702</v>
      </c>
      <c r="M108" s="107" t="s">
        <v>702</v>
      </c>
      <c r="N108" s="107" t="s">
        <v>702</v>
      </c>
      <c r="O108" s="107" t="s">
        <v>702</v>
      </c>
      <c r="P108" s="107" t="s">
        <v>702</v>
      </c>
      <c r="Q108" s="107" t="s">
        <v>702</v>
      </c>
      <c r="R108" s="107" t="s">
        <v>702</v>
      </c>
      <c r="S108" s="107" t="s">
        <v>702</v>
      </c>
      <c r="T108" s="107" t="s">
        <v>702</v>
      </c>
      <c r="U108" s="107" t="s">
        <v>702</v>
      </c>
      <c r="V108" s="107" t="s">
        <v>702</v>
      </c>
      <c r="W108" s="107" t="s">
        <v>702</v>
      </c>
      <c r="X108" s="107" t="s">
        <v>702</v>
      </c>
      <c r="Y108" s="107" t="s">
        <v>702</v>
      </c>
      <c r="Z108" s="107" t="s">
        <v>702</v>
      </c>
      <c r="AA108" s="107" t="s">
        <v>702</v>
      </c>
      <c r="AB108" s="107" t="s">
        <v>702</v>
      </c>
      <c r="AC108" s="107" t="s">
        <v>702</v>
      </c>
      <c r="AD108" s="107" t="s">
        <v>702</v>
      </c>
      <c r="AE108" s="107" t="s">
        <v>702</v>
      </c>
      <c r="AF108" s="107" t="s">
        <v>702</v>
      </c>
      <c r="AG108" s="107" t="s">
        <v>702</v>
      </c>
      <c r="AH108" s="107" t="s">
        <v>702</v>
      </c>
      <c r="AJ108" s="128">
        <v>139</v>
      </c>
    </row>
    <row r="109" spans="1:37" ht="125.25" customHeight="1">
      <c r="A109" s="105">
        <v>101</v>
      </c>
      <c r="B109" s="120" t="s">
        <v>766</v>
      </c>
      <c r="C109" s="106" t="s">
        <v>703</v>
      </c>
      <c r="D109" s="122" t="s">
        <v>843</v>
      </c>
      <c r="E109" s="19"/>
      <c r="F109" s="143" t="s">
        <v>846</v>
      </c>
      <c r="G109" s="107" t="s">
        <v>462</v>
      </c>
      <c r="H109" s="107" t="s">
        <v>462</v>
      </c>
      <c r="I109" s="107" t="s">
        <v>462</v>
      </c>
      <c r="J109" s="107" t="s">
        <v>462</v>
      </c>
      <c r="K109" s="107" t="s">
        <v>462</v>
      </c>
      <c r="L109" s="107" t="s">
        <v>704</v>
      </c>
      <c r="M109" s="107" t="s">
        <v>704</v>
      </c>
      <c r="N109" s="107" t="s">
        <v>462</v>
      </c>
      <c r="O109" s="107" t="s">
        <v>462</v>
      </c>
      <c r="P109" s="107" t="s">
        <v>462</v>
      </c>
      <c r="Q109" s="107" t="s">
        <v>462</v>
      </c>
      <c r="R109" s="107" t="s">
        <v>462</v>
      </c>
      <c r="S109" s="107" t="s">
        <v>462</v>
      </c>
      <c r="T109" s="107" t="s">
        <v>462</v>
      </c>
      <c r="U109" s="107" t="s">
        <v>704</v>
      </c>
      <c r="V109" s="107" t="s">
        <v>704</v>
      </c>
      <c r="W109" s="107" t="s">
        <v>704</v>
      </c>
      <c r="X109" s="107" t="s">
        <v>704</v>
      </c>
      <c r="Y109" s="107" t="s">
        <v>462</v>
      </c>
      <c r="Z109" s="107" t="s">
        <v>462</v>
      </c>
      <c r="AA109" s="107" t="s">
        <v>462</v>
      </c>
      <c r="AB109" s="107" t="s">
        <v>704</v>
      </c>
      <c r="AC109" s="107" t="s">
        <v>462</v>
      </c>
      <c r="AD109" s="107" t="s">
        <v>462</v>
      </c>
      <c r="AE109" s="107" t="s">
        <v>462</v>
      </c>
      <c r="AF109" s="107" t="s">
        <v>462</v>
      </c>
      <c r="AG109" s="107" t="s">
        <v>462</v>
      </c>
      <c r="AH109" s="107" t="s">
        <v>462</v>
      </c>
      <c r="AJ109" s="128">
        <v>142</v>
      </c>
    </row>
    <row r="110" spans="1:37" ht="78" customHeight="1">
      <c r="A110" s="105">
        <v>102</v>
      </c>
      <c r="B110" s="120" t="s">
        <v>766</v>
      </c>
      <c r="C110" s="106" t="s">
        <v>705</v>
      </c>
      <c r="D110" s="106"/>
      <c r="E110" s="19"/>
      <c r="F110" s="143" t="s">
        <v>706</v>
      </c>
      <c r="G110" s="107" t="s">
        <v>462</v>
      </c>
      <c r="H110" s="107" t="s">
        <v>462</v>
      </c>
      <c r="I110" s="107" t="s">
        <v>462</v>
      </c>
      <c r="J110" s="107" t="s">
        <v>462</v>
      </c>
      <c r="K110" s="107" t="s">
        <v>462</v>
      </c>
      <c r="L110" s="107" t="s">
        <v>462</v>
      </c>
      <c r="M110" s="107" t="s">
        <v>462</v>
      </c>
      <c r="N110" s="107" t="s">
        <v>462</v>
      </c>
      <c r="O110" s="107" t="s">
        <v>462</v>
      </c>
      <c r="P110" s="107" t="s">
        <v>462</v>
      </c>
      <c r="Q110" s="107" t="s">
        <v>462</v>
      </c>
      <c r="R110" s="107" t="s">
        <v>462</v>
      </c>
      <c r="S110" s="107" t="s">
        <v>462</v>
      </c>
      <c r="T110" s="107" t="s">
        <v>707</v>
      </c>
      <c r="U110" s="107" t="s">
        <v>462</v>
      </c>
      <c r="V110" s="107" t="s">
        <v>462</v>
      </c>
      <c r="W110" s="107" t="s">
        <v>462</v>
      </c>
      <c r="X110" s="107" t="s">
        <v>462</v>
      </c>
      <c r="Y110" s="107" t="s">
        <v>462</v>
      </c>
      <c r="Z110" s="107" t="s">
        <v>462</v>
      </c>
      <c r="AA110" s="107" t="s">
        <v>462</v>
      </c>
      <c r="AB110" s="107" t="s">
        <v>462</v>
      </c>
      <c r="AC110" s="107" t="s">
        <v>462</v>
      </c>
      <c r="AD110" s="107" t="s">
        <v>462</v>
      </c>
      <c r="AE110" s="107" t="s">
        <v>462</v>
      </c>
      <c r="AF110" s="107" t="s">
        <v>462</v>
      </c>
      <c r="AG110" s="107" t="s">
        <v>462</v>
      </c>
      <c r="AH110" s="107" t="s">
        <v>462</v>
      </c>
      <c r="AJ110" s="128">
        <v>143</v>
      </c>
    </row>
    <row r="111" spans="1:37" ht="77.25" customHeight="1">
      <c r="A111" s="105">
        <v>103</v>
      </c>
      <c r="B111" s="120" t="s">
        <v>766</v>
      </c>
      <c r="C111" s="106" t="s">
        <v>180</v>
      </c>
      <c r="D111" s="106"/>
      <c r="E111" s="19"/>
      <c r="F111" s="143" t="s">
        <v>708</v>
      </c>
      <c r="G111" s="107" t="s">
        <v>462</v>
      </c>
      <c r="H111" s="107" t="s">
        <v>462</v>
      </c>
      <c r="I111" s="107" t="s">
        <v>709</v>
      </c>
      <c r="J111" s="107" t="s">
        <v>462</v>
      </c>
      <c r="K111" s="107" t="s">
        <v>462</v>
      </c>
      <c r="L111" s="107" t="s">
        <v>462</v>
      </c>
      <c r="M111" s="107" t="s">
        <v>462</v>
      </c>
      <c r="N111" s="107" t="s">
        <v>462</v>
      </c>
      <c r="O111" s="107" t="s">
        <v>462</v>
      </c>
      <c r="P111" s="107" t="s">
        <v>462</v>
      </c>
      <c r="Q111" s="107" t="s">
        <v>462</v>
      </c>
      <c r="R111" s="107" t="s">
        <v>462</v>
      </c>
      <c r="S111" s="107" t="s">
        <v>462</v>
      </c>
      <c r="T111" s="107" t="s">
        <v>462</v>
      </c>
      <c r="U111" s="107" t="s">
        <v>462</v>
      </c>
      <c r="V111" s="107" t="s">
        <v>462</v>
      </c>
      <c r="W111" s="107" t="s">
        <v>462</v>
      </c>
      <c r="X111" s="107" t="s">
        <v>462</v>
      </c>
      <c r="Y111" s="107" t="s">
        <v>462</v>
      </c>
      <c r="Z111" s="107" t="s">
        <v>462</v>
      </c>
      <c r="AA111" s="107" t="s">
        <v>462</v>
      </c>
      <c r="AB111" s="107" t="s">
        <v>462</v>
      </c>
      <c r="AC111" s="107" t="s">
        <v>462</v>
      </c>
      <c r="AD111" s="107" t="s">
        <v>462</v>
      </c>
      <c r="AE111" s="107" t="s">
        <v>462</v>
      </c>
      <c r="AF111" s="107" t="s">
        <v>462</v>
      </c>
      <c r="AG111" s="107" t="s">
        <v>462</v>
      </c>
      <c r="AH111" s="107" t="s">
        <v>462</v>
      </c>
      <c r="AJ111" s="128">
        <v>144</v>
      </c>
    </row>
    <row r="112" spans="1:37" ht="78" customHeight="1">
      <c r="A112" s="105">
        <v>104</v>
      </c>
      <c r="B112" s="120" t="s">
        <v>766</v>
      </c>
      <c r="C112" s="106" t="s">
        <v>710</v>
      </c>
      <c r="D112" s="106"/>
      <c r="E112" s="19"/>
      <c r="F112" s="143" t="s">
        <v>711</v>
      </c>
      <c r="G112" s="107" t="s">
        <v>462</v>
      </c>
      <c r="H112" s="107" t="s">
        <v>462</v>
      </c>
      <c r="I112" s="107" t="s">
        <v>462</v>
      </c>
      <c r="J112" s="107" t="s">
        <v>712</v>
      </c>
      <c r="K112" s="107" t="s">
        <v>462</v>
      </c>
      <c r="L112" s="107" t="s">
        <v>462</v>
      </c>
      <c r="M112" s="107" t="s">
        <v>712</v>
      </c>
      <c r="N112" s="107" t="s">
        <v>462</v>
      </c>
      <c r="O112" s="107" t="s">
        <v>462</v>
      </c>
      <c r="P112" s="107" t="s">
        <v>462</v>
      </c>
      <c r="Q112" s="107" t="s">
        <v>462</v>
      </c>
      <c r="R112" s="107" t="s">
        <v>462</v>
      </c>
      <c r="S112" s="107" t="s">
        <v>462</v>
      </c>
      <c r="T112" s="107" t="s">
        <v>462</v>
      </c>
      <c r="U112" s="107" t="s">
        <v>462</v>
      </c>
      <c r="V112" s="107" t="s">
        <v>462</v>
      </c>
      <c r="W112" s="107" t="s">
        <v>462</v>
      </c>
      <c r="X112" s="107" t="s">
        <v>462</v>
      </c>
      <c r="Y112" s="107" t="s">
        <v>462</v>
      </c>
      <c r="Z112" s="107" t="s">
        <v>462</v>
      </c>
      <c r="AA112" s="107" t="s">
        <v>462</v>
      </c>
      <c r="AB112" s="107" t="s">
        <v>462</v>
      </c>
      <c r="AC112" s="107" t="s">
        <v>462</v>
      </c>
      <c r="AD112" s="107" t="s">
        <v>462</v>
      </c>
      <c r="AE112" s="107" t="s">
        <v>462</v>
      </c>
      <c r="AF112" s="107" t="s">
        <v>462</v>
      </c>
      <c r="AG112" s="107" t="s">
        <v>462</v>
      </c>
      <c r="AH112" s="107" t="s">
        <v>462</v>
      </c>
      <c r="AI112" s="58"/>
      <c r="AJ112" s="132">
        <v>145</v>
      </c>
      <c r="AK112" s="58"/>
    </row>
    <row r="113" spans="1:38" ht="107.25" customHeight="1">
      <c r="A113" s="105">
        <v>105</v>
      </c>
      <c r="B113" s="120" t="s">
        <v>767</v>
      </c>
      <c r="C113" s="106" t="s">
        <v>713</v>
      </c>
      <c r="D113" s="106"/>
      <c r="E113" s="19"/>
      <c r="F113" s="143" t="s">
        <v>714</v>
      </c>
      <c r="G113" s="107" t="s">
        <v>462</v>
      </c>
      <c r="H113" s="107" t="s">
        <v>462</v>
      </c>
      <c r="I113" s="107" t="s">
        <v>462</v>
      </c>
      <c r="J113" s="107" t="s">
        <v>715</v>
      </c>
      <c r="K113" s="107" t="s">
        <v>462</v>
      </c>
      <c r="L113" s="107" t="s">
        <v>462</v>
      </c>
      <c r="M113" s="107" t="s">
        <v>462</v>
      </c>
      <c r="N113" s="107" t="s">
        <v>462</v>
      </c>
      <c r="O113" s="107" t="s">
        <v>462</v>
      </c>
      <c r="P113" s="107" t="s">
        <v>462</v>
      </c>
      <c r="Q113" s="107" t="s">
        <v>462</v>
      </c>
      <c r="R113" s="107" t="s">
        <v>462</v>
      </c>
      <c r="S113" s="107" t="s">
        <v>462</v>
      </c>
      <c r="T113" s="107" t="s">
        <v>462</v>
      </c>
      <c r="U113" s="107" t="s">
        <v>462</v>
      </c>
      <c r="V113" s="107" t="s">
        <v>462</v>
      </c>
      <c r="W113" s="107" t="s">
        <v>462</v>
      </c>
      <c r="X113" s="107" t="s">
        <v>462</v>
      </c>
      <c r="Y113" s="107" t="s">
        <v>462</v>
      </c>
      <c r="Z113" s="107" t="s">
        <v>462</v>
      </c>
      <c r="AA113" s="107" t="s">
        <v>462</v>
      </c>
      <c r="AB113" s="107" t="s">
        <v>462</v>
      </c>
      <c r="AC113" s="107" t="s">
        <v>462</v>
      </c>
      <c r="AD113" s="107" t="s">
        <v>462</v>
      </c>
      <c r="AE113" s="107" t="s">
        <v>462</v>
      </c>
      <c r="AF113" s="107" t="s">
        <v>462</v>
      </c>
      <c r="AG113" s="107" t="s">
        <v>462</v>
      </c>
      <c r="AH113" s="107" t="s">
        <v>462</v>
      </c>
      <c r="AJ113" s="128">
        <v>146</v>
      </c>
    </row>
    <row r="114" spans="1:38" ht="84" customHeight="1">
      <c r="A114" s="105">
        <v>106</v>
      </c>
      <c r="B114" s="120" t="s">
        <v>766</v>
      </c>
      <c r="C114" s="106" t="s">
        <v>716</v>
      </c>
      <c r="D114" s="106"/>
      <c r="E114" s="19"/>
      <c r="F114" s="143" t="s">
        <v>717</v>
      </c>
      <c r="G114" s="107" t="s">
        <v>462</v>
      </c>
      <c r="H114" s="107" t="s">
        <v>462</v>
      </c>
      <c r="I114" s="107" t="s">
        <v>462</v>
      </c>
      <c r="J114" s="107" t="s">
        <v>462</v>
      </c>
      <c r="K114" s="107" t="s">
        <v>718</v>
      </c>
      <c r="L114" s="107" t="s">
        <v>462</v>
      </c>
      <c r="M114" s="107" t="s">
        <v>462</v>
      </c>
      <c r="N114" s="107" t="s">
        <v>462</v>
      </c>
      <c r="O114" s="107" t="s">
        <v>462</v>
      </c>
      <c r="P114" s="107" t="s">
        <v>462</v>
      </c>
      <c r="Q114" s="107" t="s">
        <v>462</v>
      </c>
      <c r="R114" s="107" t="s">
        <v>462</v>
      </c>
      <c r="S114" s="107" t="s">
        <v>462</v>
      </c>
      <c r="T114" s="107" t="s">
        <v>462</v>
      </c>
      <c r="U114" s="107" t="s">
        <v>462</v>
      </c>
      <c r="V114" s="107" t="s">
        <v>462</v>
      </c>
      <c r="W114" s="107" t="s">
        <v>462</v>
      </c>
      <c r="X114" s="107" t="s">
        <v>462</v>
      </c>
      <c r="Y114" s="107" t="s">
        <v>462</v>
      </c>
      <c r="Z114" s="107" t="s">
        <v>462</v>
      </c>
      <c r="AA114" s="107" t="s">
        <v>462</v>
      </c>
      <c r="AB114" s="107" t="s">
        <v>462</v>
      </c>
      <c r="AC114" s="107" t="s">
        <v>462</v>
      </c>
      <c r="AD114" s="107" t="s">
        <v>462</v>
      </c>
      <c r="AE114" s="107" t="s">
        <v>462</v>
      </c>
      <c r="AF114" s="107" t="s">
        <v>462</v>
      </c>
      <c r="AG114" s="107" t="s">
        <v>462</v>
      </c>
      <c r="AH114" s="107" t="s">
        <v>462</v>
      </c>
      <c r="AJ114" s="128">
        <v>147</v>
      </c>
    </row>
    <row r="115" spans="1:38" ht="59.25" customHeight="1">
      <c r="A115" s="105">
        <v>107</v>
      </c>
      <c r="B115" s="120" t="s">
        <v>766</v>
      </c>
      <c r="C115" s="106" t="s">
        <v>719</v>
      </c>
      <c r="D115" s="106"/>
      <c r="E115" s="19"/>
      <c r="F115" s="143" t="s">
        <v>720</v>
      </c>
      <c r="G115" s="107" t="s">
        <v>462</v>
      </c>
      <c r="H115" s="107" t="s">
        <v>462</v>
      </c>
      <c r="I115" s="107" t="s">
        <v>462</v>
      </c>
      <c r="J115" s="107" t="s">
        <v>462</v>
      </c>
      <c r="K115" s="107" t="s">
        <v>721</v>
      </c>
      <c r="L115" s="107" t="s">
        <v>462</v>
      </c>
      <c r="M115" s="107" t="s">
        <v>462</v>
      </c>
      <c r="N115" s="107" t="s">
        <v>462</v>
      </c>
      <c r="O115" s="107" t="s">
        <v>462</v>
      </c>
      <c r="P115" s="107" t="s">
        <v>462</v>
      </c>
      <c r="Q115" s="107" t="s">
        <v>462</v>
      </c>
      <c r="R115" s="107" t="s">
        <v>462</v>
      </c>
      <c r="S115" s="107" t="s">
        <v>462</v>
      </c>
      <c r="T115" s="107" t="s">
        <v>462</v>
      </c>
      <c r="U115" s="107" t="s">
        <v>462</v>
      </c>
      <c r="V115" s="107" t="s">
        <v>462</v>
      </c>
      <c r="W115" s="107" t="s">
        <v>462</v>
      </c>
      <c r="X115" s="107" t="s">
        <v>462</v>
      </c>
      <c r="Y115" s="107" t="s">
        <v>462</v>
      </c>
      <c r="Z115" s="107" t="s">
        <v>462</v>
      </c>
      <c r="AA115" s="107" t="s">
        <v>462</v>
      </c>
      <c r="AB115" s="107" t="s">
        <v>462</v>
      </c>
      <c r="AC115" s="107" t="s">
        <v>462</v>
      </c>
      <c r="AD115" s="107" t="s">
        <v>462</v>
      </c>
      <c r="AE115" s="107" t="s">
        <v>462</v>
      </c>
      <c r="AF115" s="107" t="s">
        <v>462</v>
      </c>
      <c r="AG115" s="107" t="s">
        <v>462</v>
      </c>
      <c r="AH115" s="107" t="s">
        <v>462</v>
      </c>
      <c r="AJ115" s="128">
        <v>148</v>
      </c>
    </row>
    <row r="116" spans="1:38" ht="78" customHeight="1">
      <c r="A116" s="105">
        <v>108</v>
      </c>
      <c r="B116" s="120" t="s">
        <v>766</v>
      </c>
      <c r="C116" s="106" t="s">
        <v>722</v>
      </c>
      <c r="D116" s="106"/>
      <c r="E116" s="19"/>
      <c r="F116" s="143" t="s">
        <v>723</v>
      </c>
      <c r="G116" s="107" t="s">
        <v>462</v>
      </c>
      <c r="H116" s="107" t="s">
        <v>462</v>
      </c>
      <c r="I116" s="107" t="s">
        <v>462</v>
      </c>
      <c r="J116" s="107" t="s">
        <v>462</v>
      </c>
      <c r="K116" s="107" t="s">
        <v>462</v>
      </c>
      <c r="L116" s="107" t="s">
        <v>462</v>
      </c>
      <c r="M116" s="107" t="s">
        <v>462</v>
      </c>
      <c r="N116" s="107" t="s">
        <v>462</v>
      </c>
      <c r="O116" s="107" t="s">
        <v>462</v>
      </c>
      <c r="P116" s="107" t="s">
        <v>462</v>
      </c>
      <c r="Q116" s="107" t="s">
        <v>462</v>
      </c>
      <c r="R116" s="107" t="s">
        <v>462</v>
      </c>
      <c r="S116" s="107" t="s">
        <v>462</v>
      </c>
      <c r="T116" s="107" t="s">
        <v>462</v>
      </c>
      <c r="U116" s="107" t="s">
        <v>462</v>
      </c>
      <c r="V116" s="107" t="s">
        <v>462</v>
      </c>
      <c r="W116" s="107" t="s">
        <v>462</v>
      </c>
      <c r="X116" s="107" t="s">
        <v>462</v>
      </c>
      <c r="Y116" s="107" t="s">
        <v>462</v>
      </c>
      <c r="Z116" s="107" t="s">
        <v>462</v>
      </c>
      <c r="AA116" s="107" t="s">
        <v>462</v>
      </c>
      <c r="AB116" s="107" t="s">
        <v>462</v>
      </c>
      <c r="AC116" s="107" t="s">
        <v>462</v>
      </c>
      <c r="AD116" s="107" t="s">
        <v>462</v>
      </c>
      <c r="AE116" s="107" t="s">
        <v>462</v>
      </c>
      <c r="AF116" s="107" t="s">
        <v>724</v>
      </c>
      <c r="AG116" s="107" t="s">
        <v>462</v>
      </c>
      <c r="AH116" s="107" t="s">
        <v>462</v>
      </c>
      <c r="AJ116" s="128">
        <v>149</v>
      </c>
    </row>
    <row r="117" spans="1:38" ht="59.25" customHeight="1">
      <c r="A117" s="105">
        <v>109</v>
      </c>
      <c r="B117" s="120" t="s">
        <v>766</v>
      </c>
      <c r="C117" s="106" t="s">
        <v>835</v>
      </c>
      <c r="D117" s="106" t="s">
        <v>836</v>
      </c>
      <c r="E117" s="19"/>
      <c r="F117" s="143" t="s">
        <v>725</v>
      </c>
      <c r="G117" s="107" t="s">
        <v>462</v>
      </c>
      <c r="H117" s="107" t="s">
        <v>462</v>
      </c>
      <c r="I117" s="107" t="s">
        <v>462</v>
      </c>
      <c r="J117" s="107" t="s">
        <v>462</v>
      </c>
      <c r="K117" s="107" t="s">
        <v>462</v>
      </c>
      <c r="L117" s="107" t="s">
        <v>462</v>
      </c>
      <c r="M117" s="107" t="s">
        <v>462</v>
      </c>
      <c r="N117" s="107" t="s">
        <v>462</v>
      </c>
      <c r="O117" s="107" t="s">
        <v>462</v>
      </c>
      <c r="P117" s="107" t="s">
        <v>462</v>
      </c>
      <c r="Q117" s="107" t="s">
        <v>462</v>
      </c>
      <c r="R117" s="107" t="s">
        <v>462</v>
      </c>
      <c r="S117" s="107" t="s">
        <v>462</v>
      </c>
      <c r="T117" s="107" t="s">
        <v>462</v>
      </c>
      <c r="U117" s="107" t="s">
        <v>462</v>
      </c>
      <c r="V117" s="107" t="s">
        <v>462</v>
      </c>
      <c r="W117" s="107" t="s">
        <v>462</v>
      </c>
      <c r="X117" s="107" t="s">
        <v>462</v>
      </c>
      <c r="Y117" s="107" t="s">
        <v>462</v>
      </c>
      <c r="Z117" s="107" t="s">
        <v>462</v>
      </c>
      <c r="AA117" s="107" t="s">
        <v>462</v>
      </c>
      <c r="AB117" s="107" t="s">
        <v>462</v>
      </c>
      <c r="AC117" s="107" t="s">
        <v>462</v>
      </c>
      <c r="AD117" s="107" t="s">
        <v>462</v>
      </c>
      <c r="AE117" s="107" t="s">
        <v>462</v>
      </c>
      <c r="AF117" s="107" t="s">
        <v>462</v>
      </c>
      <c r="AG117" s="107" t="s">
        <v>726</v>
      </c>
      <c r="AH117" s="107" t="s">
        <v>462</v>
      </c>
      <c r="AJ117" s="128">
        <v>150</v>
      </c>
    </row>
    <row r="118" spans="1:38" ht="80.25" customHeight="1">
      <c r="A118" s="105">
        <v>110</v>
      </c>
      <c r="B118" s="120" t="s">
        <v>766</v>
      </c>
      <c r="C118" s="106" t="s">
        <v>727</v>
      </c>
      <c r="D118" s="106" t="s">
        <v>837</v>
      </c>
      <c r="E118" s="19"/>
      <c r="F118" s="143" t="s">
        <v>728</v>
      </c>
      <c r="G118" s="107" t="s">
        <v>729</v>
      </c>
      <c r="H118" s="107" t="s">
        <v>729</v>
      </c>
      <c r="I118" s="107" t="s">
        <v>462</v>
      </c>
      <c r="J118" s="107" t="s">
        <v>462</v>
      </c>
      <c r="K118" s="107" t="s">
        <v>462</v>
      </c>
      <c r="L118" s="107" t="s">
        <v>729</v>
      </c>
      <c r="M118" s="107" t="s">
        <v>729</v>
      </c>
      <c r="N118" s="107" t="s">
        <v>729</v>
      </c>
      <c r="O118" s="107" t="s">
        <v>729</v>
      </c>
      <c r="P118" s="107" t="s">
        <v>729</v>
      </c>
      <c r="Q118" s="107" t="s">
        <v>462</v>
      </c>
      <c r="R118" s="107" t="s">
        <v>462</v>
      </c>
      <c r="S118" s="107" t="s">
        <v>729</v>
      </c>
      <c r="T118" s="107" t="s">
        <v>729</v>
      </c>
      <c r="U118" s="107" t="s">
        <v>729</v>
      </c>
      <c r="V118" s="107" t="s">
        <v>729</v>
      </c>
      <c r="W118" s="107" t="s">
        <v>729</v>
      </c>
      <c r="X118" s="107" t="s">
        <v>729</v>
      </c>
      <c r="Y118" s="107" t="s">
        <v>729</v>
      </c>
      <c r="Z118" s="107" t="s">
        <v>729</v>
      </c>
      <c r="AA118" s="107" t="s">
        <v>729</v>
      </c>
      <c r="AB118" s="107" t="s">
        <v>729</v>
      </c>
      <c r="AC118" s="107" t="s">
        <v>462</v>
      </c>
      <c r="AD118" s="107" t="s">
        <v>729</v>
      </c>
      <c r="AE118" s="107" t="s">
        <v>729</v>
      </c>
      <c r="AF118" s="107" t="s">
        <v>729</v>
      </c>
      <c r="AG118" s="107" t="s">
        <v>729</v>
      </c>
      <c r="AH118" s="107" t="s">
        <v>462</v>
      </c>
      <c r="AI118" s="55"/>
      <c r="AJ118" s="131">
        <v>151</v>
      </c>
      <c r="AK118" s="55"/>
      <c r="AL118" s="55"/>
    </row>
    <row r="119" spans="1:38" ht="190.5" customHeight="1">
      <c r="A119" s="105">
        <v>111</v>
      </c>
      <c r="B119" s="120" t="s">
        <v>766</v>
      </c>
      <c r="C119" s="106" t="s">
        <v>730</v>
      </c>
      <c r="D119" s="106"/>
      <c r="E119" s="19"/>
      <c r="F119" s="143" t="s">
        <v>731</v>
      </c>
      <c r="G119" s="107" t="s">
        <v>462</v>
      </c>
      <c r="H119" s="107" t="s">
        <v>462</v>
      </c>
      <c r="I119" s="107" t="s">
        <v>462</v>
      </c>
      <c r="J119" s="107" t="s">
        <v>462</v>
      </c>
      <c r="K119" s="107" t="s">
        <v>462</v>
      </c>
      <c r="L119" s="107" t="s">
        <v>462</v>
      </c>
      <c r="M119" s="107" t="s">
        <v>462</v>
      </c>
      <c r="N119" s="107" t="s">
        <v>462</v>
      </c>
      <c r="O119" s="107" t="s">
        <v>462</v>
      </c>
      <c r="P119" s="107" t="s">
        <v>462</v>
      </c>
      <c r="Q119" s="107" t="s">
        <v>462</v>
      </c>
      <c r="R119" s="107" t="s">
        <v>462</v>
      </c>
      <c r="S119" s="107" t="s">
        <v>462</v>
      </c>
      <c r="T119" s="107" t="s">
        <v>462</v>
      </c>
      <c r="U119" s="107" t="s">
        <v>462</v>
      </c>
      <c r="V119" s="107" t="s">
        <v>462</v>
      </c>
      <c r="W119" s="107" t="s">
        <v>462</v>
      </c>
      <c r="X119" s="107" t="s">
        <v>462</v>
      </c>
      <c r="Y119" s="107" t="s">
        <v>462</v>
      </c>
      <c r="Z119" s="107" t="s">
        <v>462</v>
      </c>
      <c r="AA119" s="107" t="s">
        <v>462</v>
      </c>
      <c r="AB119" s="107" t="s">
        <v>462</v>
      </c>
      <c r="AC119" s="107" t="s">
        <v>732</v>
      </c>
      <c r="AD119" s="107" t="s">
        <v>462</v>
      </c>
      <c r="AE119" s="107" t="s">
        <v>462</v>
      </c>
      <c r="AF119" s="107" t="s">
        <v>462</v>
      </c>
      <c r="AG119" s="107" t="s">
        <v>462</v>
      </c>
      <c r="AH119" s="107" t="s">
        <v>462</v>
      </c>
      <c r="AI119" s="55"/>
      <c r="AJ119" s="131">
        <v>152</v>
      </c>
      <c r="AK119" s="55"/>
    </row>
    <row r="120" spans="1:38" ht="254.25" customHeight="1">
      <c r="A120" s="105">
        <v>112</v>
      </c>
      <c r="B120" s="120" t="s">
        <v>765</v>
      </c>
      <c r="C120" s="106" t="s">
        <v>733</v>
      </c>
      <c r="D120" s="106"/>
      <c r="E120" s="19"/>
      <c r="F120" s="143" t="s">
        <v>734</v>
      </c>
      <c r="G120" s="107" t="s">
        <v>735</v>
      </c>
      <c r="H120" s="107" t="s">
        <v>735</v>
      </c>
      <c r="I120" s="107" t="s">
        <v>735</v>
      </c>
      <c r="J120" s="107" t="s">
        <v>735</v>
      </c>
      <c r="K120" s="107" t="s">
        <v>735</v>
      </c>
      <c r="L120" s="107" t="s">
        <v>735</v>
      </c>
      <c r="M120" s="107" t="s">
        <v>735</v>
      </c>
      <c r="N120" s="107" t="s">
        <v>462</v>
      </c>
      <c r="O120" s="107" t="s">
        <v>462</v>
      </c>
      <c r="P120" s="107" t="s">
        <v>462</v>
      </c>
      <c r="Q120" s="107" t="s">
        <v>735</v>
      </c>
      <c r="R120" s="107" t="s">
        <v>462</v>
      </c>
      <c r="S120" s="107" t="s">
        <v>462</v>
      </c>
      <c r="T120" s="107" t="s">
        <v>735</v>
      </c>
      <c r="U120" s="107" t="s">
        <v>462</v>
      </c>
      <c r="V120" s="107" t="s">
        <v>735</v>
      </c>
      <c r="W120" s="107" t="s">
        <v>462</v>
      </c>
      <c r="X120" s="107" t="s">
        <v>462</v>
      </c>
      <c r="Y120" s="107" t="s">
        <v>462</v>
      </c>
      <c r="Z120" s="107" t="s">
        <v>462</v>
      </c>
      <c r="AA120" s="107" t="s">
        <v>462</v>
      </c>
      <c r="AB120" s="107" t="s">
        <v>462</v>
      </c>
      <c r="AC120" s="107" t="s">
        <v>735</v>
      </c>
      <c r="AD120" s="107" t="s">
        <v>462</v>
      </c>
      <c r="AE120" s="107" t="s">
        <v>462</v>
      </c>
      <c r="AF120" s="107" t="s">
        <v>462</v>
      </c>
      <c r="AG120" s="107" t="s">
        <v>462</v>
      </c>
      <c r="AH120" s="107" t="s">
        <v>462</v>
      </c>
      <c r="AJ120" s="128">
        <v>153</v>
      </c>
    </row>
    <row r="121" spans="1:38" ht="96" customHeight="1">
      <c r="A121" s="105">
        <v>113</v>
      </c>
      <c r="B121" s="120" t="s">
        <v>766</v>
      </c>
      <c r="C121" s="106" t="s">
        <v>736</v>
      </c>
      <c r="D121" s="106" t="s">
        <v>838</v>
      </c>
      <c r="E121" s="19"/>
      <c r="F121" s="143" t="s">
        <v>737</v>
      </c>
      <c r="G121" s="107" t="s">
        <v>462</v>
      </c>
      <c r="H121" s="107" t="s">
        <v>462</v>
      </c>
      <c r="I121" s="107" t="s">
        <v>462</v>
      </c>
      <c r="J121" s="107" t="s">
        <v>462</v>
      </c>
      <c r="K121" s="107" t="s">
        <v>462</v>
      </c>
      <c r="L121" s="107" t="s">
        <v>462</v>
      </c>
      <c r="M121" s="107" t="s">
        <v>462</v>
      </c>
      <c r="N121" s="107" t="s">
        <v>462</v>
      </c>
      <c r="O121" s="107" t="s">
        <v>462</v>
      </c>
      <c r="P121" s="107" t="s">
        <v>462</v>
      </c>
      <c r="Q121" s="107" t="s">
        <v>462</v>
      </c>
      <c r="R121" s="107" t="s">
        <v>462</v>
      </c>
      <c r="S121" s="107" t="s">
        <v>462</v>
      </c>
      <c r="T121" s="107" t="s">
        <v>462</v>
      </c>
      <c r="U121" s="107" t="s">
        <v>462</v>
      </c>
      <c r="V121" s="107" t="s">
        <v>738</v>
      </c>
      <c r="W121" s="107" t="s">
        <v>462</v>
      </c>
      <c r="X121" s="107" t="s">
        <v>462</v>
      </c>
      <c r="Y121" s="107" t="s">
        <v>462</v>
      </c>
      <c r="Z121" s="107" t="s">
        <v>462</v>
      </c>
      <c r="AA121" s="107" t="s">
        <v>462</v>
      </c>
      <c r="AB121" s="107" t="s">
        <v>462</v>
      </c>
      <c r="AC121" s="107" t="s">
        <v>462</v>
      </c>
      <c r="AD121" s="107" t="s">
        <v>462</v>
      </c>
      <c r="AE121" s="107" t="s">
        <v>462</v>
      </c>
      <c r="AF121" s="107" t="s">
        <v>462</v>
      </c>
      <c r="AG121" s="107" t="s">
        <v>462</v>
      </c>
      <c r="AH121" s="107" t="s">
        <v>462</v>
      </c>
      <c r="AJ121" s="128">
        <v>155</v>
      </c>
    </row>
    <row r="122" spans="1:38" ht="131.25" customHeight="1">
      <c r="A122" s="105">
        <v>114</v>
      </c>
      <c r="B122" s="120" t="s">
        <v>766</v>
      </c>
      <c r="C122" s="106" t="s">
        <v>739</v>
      </c>
      <c r="D122" s="106" t="s">
        <v>839</v>
      </c>
      <c r="E122" s="19"/>
      <c r="F122" s="143" t="s">
        <v>740</v>
      </c>
      <c r="G122" s="107" t="s">
        <v>462</v>
      </c>
      <c r="H122" s="107" t="s">
        <v>462</v>
      </c>
      <c r="I122" s="107" t="s">
        <v>462</v>
      </c>
      <c r="J122" s="107" t="s">
        <v>462</v>
      </c>
      <c r="K122" s="107" t="s">
        <v>462</v>
      </c>
      <c r="L122" s="107" t="s">
        <v>462</v>
      </c>
      <c r="M122" s="107" t="s">
        <v>462</v>
      </c>
      <c r="N122" s="107" t="s">
        <v>462</v>
      </c>
      <c r="O122" s="107" t="s">
        <v>462</v>
      </c>
      <c r="P122" s="107" t="s">
        <v>462</v>
      </c>
      <c r="Q122" s="107" t="s">
        <v>462</v>
      </c>
      <c r="R122" s="107" t="s">
        <v>462</v>
      </c>
      <c r="S122" s="107" t="s">
        <v>462</v>
      </c>
      <c r="T122" s="107" t="s">
        <v>462</v>
      </c>
      <c r="U122" s="107" t="s">
        <v>462</v>
      </c>
      <c r="V122" s="107" t="s">
        <v>462</v>
      </c>
      <c r="W122" s="107" t="s">
        <v>462</v>
      </c>
      <c r="X122" s="107" t="s">
        <v>462</v>
      </c>
      <c r="Y122" s="107" t="s">
        <v>462</v>
      </c>
      <c r="Z122" s="107" t="s">
        <v>462</v>
      </c>
      <c r="AA122" s="107" t="s">
        <v>462</v>
      </c>
      <c r="AB122" s="107" t="s">
        <v>462</v>
      </c>
      <c r="AC122" s="107" t="s">
        <v>741</v>
      </c>
      <c r="AD122" s="107" t="s">
        <v>462</v>
      </c>
      <c r="AE122" s="107" t="s">
        <v>462</v>
      </c>
      <c r="AF122" s="107" t="s">
        <v>462</v>
      </c>
      <c r="AG122" s="107" t="s">
        <v>462</v>
      </c>
      <c r="AH122" s="107" t="s">
        <v>462</v>
      </c>
      <c r="AJ122" s="128">
        <v>156</v>
      </c>
    </row>
    <row r="123" spans="1:38" ht="240" customHeight="1">
      <c r="A123" s="105">
        <v>115</v>
      </c>
      <c r="B123" s="120" t="s">
        <v>765</v>
      </c>
      <c r="C123" s="106" t="s">
        <v>742</v>
      </c>
      <c r="D123" s="122" t="s">
        <v>844</v>
      </c>
      <c r="E123" s="19"/>
      <c r="F123" s="143" t="s">
        <v>743</v>
      </c>
      <c r="G123" s="107" t="s">
        <v>462</v>
      </c>
      <c r="H123" s="107" t="s">
        <v>462</v>
      </c>
      <c r="I123" s="107" t="s">
        <v>462</v>
      </c>
      <c r="J123" s="107" t="s">
        <v>462</v>
      </c>
      <c r="K123" s="107" t="s">
        <v>462</v>
      </c>
      <c r="L123" s="107" t="s">
        <v>462</v>
      </c>
      <c r="M123" s="107" t="s">
        <v>462</v>
      </c>
      <c r="N123" s="107" t="s">
        <v>462</v>
      </c>
      <c r="O123" s="107" t="s">
        <v>462</v>
      </c>
      <c r="P123" s="107" t="s">
        <v>462</v>
      </c>
      <c r="Q123" s="107" t="s">
        <v>462</v>
      </c>
      <c r="R123" s="107" t="s">
        <v>462</v>
      </c>
      <c r="S123" s="107" t="s">
        <v>462</v>
      </c>
      <c r="T123" s="107" t="s">
        <v>462</v>
      </c>
      <c r="U123" s="107" t="s">
        <v>462</v>
      </c>
      <c r="V123" s="107" t="s">
        <v>462</v>
      </c>
      <c r="W123" s="107" t="s">
        <v>462</v>
      </c>
      <c r="X123" s="107" t="s">
        <v>462</v>
      </c>
      <c r="Y123" s="107" t="s">
        <v>462</v>
      </c>
      <c r="Z123" s="107" t="s">
        <v>462</v>
      </c>
      <c r="AA123" s="107" t="s">
        <v>744</v>
      </c>
      <c r="AB123" s="107" t="s">
        <v>462</v>
      </c>
      <c r="AC123" s="107" t="s">
        <v>462</v>
      </c>
      <c r="AD123" s="107" t="s">
        <v>744</v>
      </c>
      <c r="AE123" s="107" t="s">
        <v>744</v>
      </c>
      <c r="AF123" s="107" t="s">
        <v>744</v>
      </c>
      <c r="AG123" s="107" t="s">
        <v>744</v>
      </c>
      <c r="AH123" s="107" t="s">
        <v>462</v>
      </c>
      <c r="AJ123" s="128">
        <v>158</v>
      </c>
    </row>
    <row r="124" spans="1:38" ht="64.5" customHeight="1">
      <c r="A124" s="105">
        <v>116</v>
      </c>
      <c r="B124" s="120" t="s">
        <v>765</v>
      </c>
      <c r="C124" s="106" t="s">
        <v>745</v>
      </c>
      <c r="D124" s="106"/>
      <c r="E124" s="19"/>
      <c r="F124" s="143" t="s">
        <v>845</v>
      </c>
      <c r="G124" s="107" t="s">
        <v>746</v>
      </c>
      <c r="H124" s="107" t="s">
        <v>746</v>
      </c>
      <c r="I124" s="107" t="s">
        <v>746</v>
      </c>
      <c r="J124" s="107" t="s">
        <v>746</v>
      </c>
      <c r="K124" s="107" t="s">
        <v>746</v>
      </c>
      <c r="L124" s="107" t="s">
        <v>746</v>
      </c>
      <c r="M124" s="107" t="s">
        <v>746</v>
      </c>
      <c r="N124" s="107" t="s">
        <v>746</v>
      </c>
      <c r="O124" s="107" t="s">
        <v>746</v>
      </c>
      <c r="P124" s="107" t="s">
        <v>746</v>
      </c>
      <c r="Q124" s="107" t="s">
        <v>746</v>
      </c>
      <c r="R124" s="107" t="s">
        <v>746</v>
      </c>
      <c r="S124" s="107" t="s">
        <v>746</v>
      </c>
      <c r="T124" s="107" t="s">
        <v>746</v>
      </c>
      <c r="U124" s="107" t="s">
        <v>746</v>
      </c>
      <c r="V124" s="107" t="s">
        <v>746</v>
      </c>
      <c r="W124" s="107" t="s">
        <v>746</v>
      </c>
      <c r="X124" s="107" t="s">
        <v>746</v>
      </c>
      <c r="Y124" s="107" t="s">
        <v>746</v>
      </c>
      <c r="Z124" s="107" t="s">
        <v>746</v>
      </c>
      <c r="AA124" s="107" t="s">
        <v>746</v>
      </c>
      <c r="AB124" s="107" t="s">
        <v>746</v>
      </c>
      <c r="AC124" s="107" t="s">
        <v>746</v>
      </c>
      <c r="AD124" s="107" t="s">
        <v>746</v>
      </c>
      <c r="AE124" s="107" t="s">
        <v>746</v>
      </c>
      <c r="AF124" s="107" t="s">
        <v>746</v>
      </c>
      <c r="AG124" s="107" t="s">
        <v>746</v>
      </c>
      <c r="AH124" s="107" t="s">
        <v>746</v>
      </c>
      <c r="AJ124" s="128">
        <v>159</v>
      </c>
    </row>
    <row r="125" spans="1:38" ht="71.25" customHeight="1">
      <c r="A125" s="105">
        <v>117</v>
      </c>
      <c r="B125" s="120" t="s">
        <v>764</v>
      </c>
      <c r="C125" s="106" t="s">
        <v>747</v>
      </c>
      <c r="D125" s="106"/>
      <c r="E125" s="19"/>
      <c r="F125" s="143" t="s">
        <v>748</v>
      </c>
      <c r="G125" s="107" t="s">
        <v>462</v>
      </c>
      <c r="H125" s="107" t="s">
        <v>462</v>
      </c>
      <c r="I125" s="107" t="s">
        <v>462</v>
      </c>
      <c r="J125" s="107" t="s">
        <v>462</v>
      </c>
      <c r="K125" s="107" t="s">
        <v>462</v>
      </c>
      <c r="L125" s="107" t="s">
        <v>462</v>
      </c>
      <c r="M125" s="107" t="s">
        <v>462</v>
      </c>
      <c r="N125" s="107" t="s">
        <v>749</v>
      </c>
      <c r="O125" s="107" t="s">
        <v>749</v>
      </c>
      <c r="P125" s="107" t="s">
        <v>462</v>
      </c>
      <c r="Q125" s="107" t="s">
        <v>462</v>
      </c>
      <c r="R125" s="107" t="s">
        <v>462</v>
      </c>
      <c r="S125" s="107" t="s">
        <v>462</v>
      </c>
      <c r="T125" s="107" t="s">
        <v>462</v>
      </c>
      <c r="U125" s="107" t="s">
        <v>462</v>
      </c>
      <c r="V125" s="107" t="s">
        <v>462</v>
      </c>
      <c r="W125" s="107" t="s">
        <v>462</v>
      </c>
      <c r="X125" s="107" t="s">
        <v>462</v>
      </c>
      <c r="Y125" s="107" t="s">
        <v>462</v>
      </c>
      <c r="Z125" s="107" t="s">
        <v>462</v>
      </c>
      <c r="AA125" s="107" t="s">
        <v>749</v>
      </c>
      <c r="AB125" s="107" t="s">
        <v>462</v>
      </c>
      <c r="AC125" s="107" t="s">
        <v>462</v>
      </c>
      <c r="AD125" s="107" t="s">
        <v>749</v>
      </c>
      <c r="AE125" s="107" t="s">
        <v>749</v>
      </c>
      <c r="AF125" s="107" t="s">
        <v>749</v>
      </c>
      <c r="AG125" s="107" t="s">
        <v>749</v>
      </c>
      <c r="AH125" s="107" t="s">
        <v>462</v>
      </c>
      <c r="AJ125" s="128">
        <v>160</v>
      </c>
    </row>
    <row r="126" spans="1:38" ht="228.75" customHeight="1">
      <c r="A126" s="105">
        <v>118</v>
      </c>
      <c r="B126" s="120" t="s">
        <v>764</v>
      </c>
      <c r="C126" s="106" t="s">
        <v>189</v>
      </c>
      <c r="D126" s="106"/>
      <c r="E126" s="19"/>
      <c r="F126" s="143" t="s">
        <v>882</v>
      </c>
      <c r="G126" s="107" t="s">
        <v>750</v>
      </c>
      <c r="H126" s="107" t="s">
        <v>750</v>
      </c>
      <c r="I126" s="107" t="s">
        <v>750</v>
      </c>
      <c r="J126" s="107" t="s">
        <v>750</v>
      </c>
      <c r="K126" s="107" t="s">
        <v>750</v>
      </c>
      <c r="L126" s="107" t="s">
        <v>750</v>
      </c>
      <c r="M126" s="107" t="s">
        <v>750</v>
      </c>
      <c r="N126" s="107" t="s">
        <v>750</v>
      </c>
      <c r="O126" s="107" t="s">
        <v>750</v>
      </c>
      <c r="P126" s="107" t="s">
        <v>750</v>
      </c>
      <c r="Q126" s="107" t="s">
        <v>750</v>
      </c>
      <c r="R126" s="107" t="s">
        <v>750</v>
      </c>
      <c r="S126" s="107" t="s">
        <v>750</v>
      </c>
      <c r="T126" s="107" t="s">
        <v>750</v>
      </c>
      <c r="U126" s="107" t="s">
        <v>750</v>
      </c>
      <c r="V126" s="107" t="s">
        <v>750</v>
      </c>
      <c r="W126" s="107" t="s">
        <v>750</v>
      </c>
      <c r="X126" s="107" t="s">
        <v>750</v>
      </c>
      <c r="Y126" s="107" t="s">
        <v>750</v>
      </c>
      <c r="Z126" s="107" t="s">
        <v>750</v>
      </c>
      <c r="AA126" s="107" t="s">
        <v>750</v>
      </c>
      <c r="AB126" s="107" t="s">
        <v>750</v>
      </c>
      <c r="AC126" s="107" t="s">
        <v>750</v>
      </c>
      <c r="AD126" s="107" t="s">
        <v>750</v>
      </c>
      <c r="AE126" s="107" t="s">
        <v>750</v>
      </c>
      <c r="AF126" s="107" t="s">
        <v>750</v>
      </c>
      <c r="AG126" s="107" t="s">
        <v>750</v>
      </c>
      <c r="AH126" s="107" t="s">
        <v>750</v>
      </c>
      <c r="AJ126" s="128" t="s">
        <v>863</v>
      </c>
    </row>
    <row r="127" spans="1:38" ht="96.75" customHeight="1">
      <c r="C127" s="58"/>
      <c r="D127" s="58"/>
      <c r="E127" s="53"/>
      <c r="F127" s="145"/>
      <c r="G127" s="53"/>
      <c r="H127" s="53"/>
      <c r="I127" s="53"/>
      <c r="J127" s="53"/>
      <c r="K127" s="59"/>
    </row>
    <row r="128" spans="1:38" ht="96.75" customHeight="1">
      <c r="C128" s="58"/>
      <c r="D128" s="58"/>
      <c r="E128" s="53"/>
      <c r="F128" s="145"/>
      <c r="G128" s="53"/>
      <c r="H128" s="53"/>
      <c r="I128" s="53"/>
      <c r="J128" s="53"/>
      <c r="K128" s="59"/>
    </row>
    <row r="129" spans="3:11" ht="96.75" customHeight="1">
      <c r="C129" s="58"/>
      <c r="D129" s="58"/>
      <c r="E129" s="53"/>
      <c r="F129" s="145"/>
      <c r="G129" s="53"/>
      <c r="H129" s="53"/>
      <c r="I129" s="53"/>
      <c r="J129" s="53"/>
      <c r="K129" s="59"/>
    </row>
    <row r="130" spans="3:11" ht="96.75" customHeight="1">
      <c r="C130" s="58"/>
      <c r="D130" s="58"/>
      <c r="E130" s="53"/>
      <c r="F130" s="145"/>
      <c r="G130" s="53"/>
      <c r="H130" s="53"/>
      <c r="I130" s="53"/>
      <c r="J130" s="53"/>
      <c r="K130" s="59"/>
    </row>
    <row r="131" spans="3:11" ht="96.75" customHeight="1">
      <c r="C131" s="58"/>
      <c r="D131" s="58"/>
      <c r="E131" s="53"/>
      <c r="F131" s="145"/>
      <c r="G131" s="53"/>
      <c r="H131" s="53"/>
      <c r="I131" s="53"/>
      <c r="J131" s="53"/>
      <c r="K131" s="59"/>
    </row>
    <row r="132" spans="3:11" ht="96.75" customHeight="1">
      <c r="C132" s="58"/>
      <c r="D132" s="58"/>
      <c r="E132" s="53"/>
      <c r="F132" s="145"/>
      <c r="G132" s="53"/>
      <c r="H132" s="53"/>
      <c r="I132" s="53"/>
      <c r="J132" s="53"/>
      <c r="K132" s="59"/>
    </row>
    <row r="133" spans="3:11" ht="96.75" customHeight="1">
      <c r="C133" s="58"/>
      <c r="D133" s="58"/>
      <c r="E133" s="53"/>
      <c r="F133" s="146"/>
      <c r="G133" s="53"/>
      <c r="H133" s="53"/>
      <c r="I133" s="53"/>
      <c r="J133" s="53"/>
      <c r="K133" s="59"/>
    </row>
    <row r="134" spans="3:11" ht="96.75" customHeight="1">
      <c r="C134" s="58"/>
      <c r="D134" s="58"/>
      <c r="E134" s="53"/>
      <c r="F134" s="146"/>
      <c r="G134" s="53"/>
      <c r="H134" s="53"/>
      <c r="I134" s="53"/>
      <c r="J134" s="53"/>
      <c r="K134" s="59"/>
    </row>
    <row r="135" spans="3:11" ht="96.75" customHeight="1"/>
    <row r="136" spans="3:11" ht="96.75" customHeight="1"/>
    <row r="137" spans="3:11" ht="96.75" customHeight="1"/>
    <row r="138" spans="3:11" ht="96.75" customHeight="1"/>
    <row r="139" spans="3:11" ht="96.75" customHeight="1"/>
    <row r="140" spans="3:11" ht="96.75" customHeight="1"/>
    <row r="141" spans="3:11" ht="96.75" customHeight="1"/>
  </sheetData>
  <autoFilter ref="B8:AH8"/>
  <mergeCells count="5">
    <mergeCell ref="B5:B7"/>
    <mergeCell ref="C5:C7"/>
    <mergeCell ref="E5:E7"/>
    <mergeCell ref="F5:F7"/>
    <mergeCell ref="G7:AH7"/>
  </mergeCells>
  <phoneticPr fontId="2"/>
  <pageMargins left="0.25" right="0.25" top="0.75" bottom="0.75" header="0.3" footer="0.3"/>
  <pageSetup paperSize="8" scale="38" orientation="portrait" r:id="rId1"/>
  <headerFooter>
    <oddHeader>&amp;R資料5-1-1</oddHeader>
    <oddFooter>&amp;C&amp;P/&amp;N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プルダウンリスト!$A$1:$A$4</xm:f>
          </x14:formula1>
          <xm:sqref>B9:B126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40"/>
  <sheetViews>
    <sheetView zoomScale="75" zoomScaleNormal="75" workbookViewId="0">
      <selection sqref="A1:XFD1048576"/>
    </sheetView>
  </sheetViews>
  <sheetFormatPr defaultColWidth="9" defaultRowHeight="13.5"/>
  <cols>
    <col min="1" max="1" width="9" style="53"/>
    <col min="2" max="2" width="8.5" style="53" customWidth="1"/>
    <col min="3" max="3" width="47.125" style="57" customWidth="1"/>
    <col min="4" max="4" width="23.5" style="56" customWidth="1"/>
    <col min="5" max="5" width="8.125" style="56" customWidth="1"/>
    <col min="6" max="6" width="88.375" style="68" customWidth="1"/>
    <col min="7" max="7" width="14.625" style="58" customWidth="1"/>
    <col min="8" max="8" width="14.625" style="56" customWidth="1"/>
    <col min="9" max="10" width="14.625" style="57" customWidth="1"/>
    <col min="11" max="34" width="14.625" style="53" customWidth="1"/>
    <col min="35" max="38" width="3.5" style="53" customWidth="1"/>
    <col min="39" max="39" width="13" style="53" customWidth="1"/>
    <col min="40" max="16384" width="9" style="53"/>
  </cols>
  <sheetData>
    <row r="1" spans="1:39" s="89" customFormat="1" ht="67.5" customHeight="1">
      <c r="B1" s="95" t="s">
        <v>453</v>
      </c>
      <c r="C1" s="103"/>
      <c r="D1" s="95"/>
      <c r="E1" s="95"/>
      <c r="F1" s="95"/>
      <c r="G1" s="95"/>
      <c r="H1" s="95"/>
      <c r="I1" s="95"/>
      <c r="J1" s="95"/>
      <c r="K1" s="95"/>
      <c r="L1" s="95"/>
      <c r="M1" s="95"/>
      <c r="N1" s="87"/>
      <c r="O1" s="88"/>
    </row>
    <row r="2" spans="1:39" s="89" customFormat="1" ht="24" customHeight="1">
      <c r="B2" s="96" t="s">
        <v>454</v>
      </c>
      <c r="C2" s="104"/>
      <c r="D2" s="96"/>
      <c r="E2" s="96"/>
      <c r="F2" s="96"/>
      <c r="G2" s="96"/>
      <c r="H2" s="96"/>
      <c r="I2" s="96"/>
      <c r="J2" s="96"/>
      <c r="K2" s="96"/>
      <c r="L2" s="96"/>
      <c r="M2" s="96"/>
      <c r="N2" s="87"/>
      <c r="O2" s="88"/>
    </row>
    <row r="3" spans="1:39" s="89" customFormat="1" ht="23.25" customHeight="1">
      <c r="B3" s="96" t="s">
        <v>448</v>
      </c>
      <c r="C3" s="104"/>
      <c r="D3" s="96"/>
      <c r="E3" s="96"/>
      <c r="F3" s="96"/>
      <c r="G3" s="96"/>
      <c r="H3" s="96"/>
      <c r="I3" s="96"/>
      <c r="J3" s="96"/>
      <c r="K3" s="96"/>
      <c r="L3" s="96"/>
      <c r="M3" s="96"/>
      <c r="N3" s="87"/>
      <c r="O3" s="88"/>
    </row>
    <row r="4" spans="1:39" s="90" customFormat="1" ht="32.25" customHeight="1">
      <c r="B4" s="108"/>
      <c r="C4" s="109"/>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1"/>
    </row>
    <row r="5" spans="1:39" s="87" customFormat="1" ht="24.75" customHeight="1">
      <c r="B5" s="152" t="s">
        <v>449</v>
      </c>
      <c r="C5" s="155" t="s">
        <v>447</v>
      </c>
      <c r="D5" s="91"/>
      <c r="E5" s="158" t="s">
        <v>445</v>
      </c>
      <c r="F5" s="163" t="s">
        <v>452</v>
      </c>
      <c r="G5" s="97">
        <v>1</v>
      </c>
      <c r="H5" s="92">
        <v>2</v>
      </c>
      <c r="I5" s="92">
        <v>3</v>
      </c>
      <c r="J5" s="97">
        <v>4</v>
      </c>
      <c r="K5" s="97">
        <v>5</v>
      </c>
      <c r="L5" s="97">
        <v>6</v>
      </c>
      <c r="M5" s="92">
        <v>7</v>
      </c>
      <c r="N5" s="97">
        <v>8</v>
      </c>
      <c r="O5" s="92">
        <v>9</v>
      </c>
      <c r="P5" s="92">
        <v>10</v>
      </c>
      <c r="Q5" s="97">
        <v>11</v>
      </c>
      <c r="R5" s="97">
        <v>12</v>
      </c>
      <c r="S5" s="97">
        <v>13</v>
      </c>
      <c r="T5" s="92">
        <v>14</v>
      </c>
      <c r="U5" s="97">
        <v>15</v>
      </c>
      <c r="V5" s="92">
        <v>16</v>
      </c>
      <c r="W5" s="92">
        <v>17</v>
      </c>
      <c r="X5" s="97">
        <v>18</v>
      </c>
      <c r="Y5" s="97">
        <v>19</v>
      </c>
      <c r="Z5" s="97">
        <v>20</v>
      </c>
      <c r="AA5" s="92">
        <v>21</v>
      </c>
      <c r="AB5" s="97">
        <v>22</v>
      </c>
      <c r="AC5" s="92">
        <v>23</v>
      </c>
      <c r="AD5" s="92">
        <v>24</v>
      </c>
      <c r="AE5" s="97">
        <v>25</v>
      </c>
      <c r="AF5" s="97">
        <v>26</v>
      </c>
      <c r="AG5" s="97">
        <v>27</v>
      </c>
      <c r="AH5" s="92">
        <v>28</v>
      </c>
      <c r="AI5" s="98"/>
      <c r="AJ5" s="99"/>
    </row>
    <row r="6" spans="1:39" s="87" customFormat="1" ht="48" customHeight="1">
      <c r="B6" s="153"/>
      <c r="C6" s="156"/>
      <c r="D6" s="93" t="s">
        <v>446</v>
      </c>
      <c r="E6" s="159"/>
      <c r="F6" s="161"/>
      <c r="G6" s="92" t="s">
        <v>8</v>
      </c>
      <c r="H6" s="92" t="s">
        <v>9</v>
      </c>
      <c r="I6" s="92" t="s">
        <v>10</v>
      </c>
      <c r="J6" s="92" t="s">
        <v>11</v>
      </c>
      <c r="K6" s="92" t="s">
        <v>12</v>
      </c>
      <c r="L6" s="92" t="s">
        <v>13</v>
      </c>
      <c r="M6" s="92" t="s">
        <v>14</v>
      </c>
      <c r="N6" s="100" t="s">
        <v>15</v>
      </c>
      <c r="O6" s="100" t="s">
        <v>16</v>
      </c>
      <c r="P6" s="100" t="s">
        <v>17</v>
      </c>
      <c r="Q6" s="100" t="s">
        <v>18</v>
      </c>
      <c r="R6" s="100" t="s">
        <v>19</v>
      </c>
      <c r="S6" s="100" t="s">
        <v>20</v>
      </c>
      <c r="T6" s="100" t="s">
        <v>21</v>
      </c>
      <c r="U6" s="100" t="s">
        <v>22</v>
      </c>
      <c r="V6" s="100" t="s">
        <v>23</v>
      </c>
      <c r="W6" s="100" t="s">
        <v>24</v>
      </c>
      <c r="X6" s="100" t="s">
        <v>25</v>
      </c>
      <c r="Y6" s="100" t="s">
        <v>455</v>
      </c>
      <c r="Z6" s="100" t="s">
        <v>26</v>
      </c>
      <c r="AA6" s="100" t="s">
        <v>27</v>
      </c>
      <c r="AB6" s="100" t="s">
        <v>28</v>
      </c>
      <c r="AC6" s="100" t="s">
        <v>29</v>
      </c>
      <c r="AD6" s="100" t="s">
        <v>30</v>
      </c>
      <c r="AE6" s="100" t="s">
        <v>31</v>
      </c>
      <c r="AF6" s="100" t="s">
        <v>32</v>
      </c>
      <c r="AG6" s="100" t="s">
        <v>33</v>
      </c>
      <c r="AH6" s="100" t="s">
        <v>34</v>
      </c>
    </row>
    <row r="7" spans="1:39" s="87" customFormat="1" ht="24" customHeight="1">
      <c r="B7" s="154"/>
      <c r="C7" s="157"/>
      <c r="D7" s="112"/>
      <c r="E7" s="160"/>
      <c r="F7" s="162"/>
      <c r="G7" s="97"/>
      <c r="H7" s="92"/>
      <c r="I7" s="92"/>
      <c r="J7" s="97"/>
      <c r="K7" s="97"/>
      <c r="L7" s="97"/>
      <c r="M7" s="92"/>
      <c r="N7" s="101"/>
      <c r="O7" s="102"/>
      <c r="P7" s="101"/>
      <c r="Q7" s="101"/>
      <c r="R7" s="101"/>
      <c r="S7" s="101"/>
      <c r="T7" s="101"/>
      <c r="U7" s="101"/>
      <c r="V7" s="101"/>
      <c r="W7" s="101"/>
      <c r="X7" s="101"/>
      <c r="Y7" s="101"/>
      <c r="Z7" s="101"/>
      <c r="AA7" s="101"/>
      <c r="AB7" s="101"/>
      <c r="AC7" s="101"/>
      <c r="AD7" s="101"/>
      <c r="AE7" s="101"/>
      <c r="AF7" s="101"/>
      <c r="AG7" s="101"/>
      <c r="AH7" s="101"/>
    </row>
    <row r="8" spans="1:39" ht="139.5" customHeight="1">
      <c r="A8" s="105">
        <v>1</v>
      </c>
      <c r="B8" s="105" t="str">
        <f>IFERROR(VLOOKUP($A8,'★共通（5-1-1）'!$A$9:$AH$126,2,FALSE)&amp;"","")</f>
        <v>基本方針・指定基準等</v>
      </c>
      <c r="C8" s="106" t="str">
        <f>IFERROR(VLOOKUP($A8,'★共通（5-1-1）'!$A$9:$AH$126,3,FALSE)&amp;"","")</f>
        <v>感染症対策の強化</v>
      </c>
      <c r="D8" s="105" t="str">
        <f>IFERROR(VLOOKUP($A8,'★共通（5-1-1）'!$A$9:$AH$126,4,FALSE)&amp;"","")</f>
        <v/>
      </c>
      <c r="E8" s="105" t="str">
        <f>IFERROR(VLOOKUP($A8,'★共通（5-1-1）'!$A$9:$AH$126,5,FALSE)&amp;"","")</f>
        <v/>
      </c>
      <c r="F8" s="106" t="str">
        <f>IFERROR(VLOOKUP($A8,'★共通（5-1-1）'!$A$9:$AH$126,6,FALSE)&amp;"","")</f>
        <v>・介護サービス事業者に、感染症の発生及びまん延等に関する取組の徹底を求める観点から、以下の取組を義務づける。その際、３年の経過措置期間を設けることとする。
ア 施設系サービスについて、現行の委員会の開催、指針の整備、研修の実施等に加え、訓練（シミュレーション）の実施
イ その他のサービス（訪問系サービス、通所系サービス、短期入所系サービス、多機能系サービス、福祉用具貸与、居宅介護支援、居住系サービス）について、委員会の開催、指針の整備、研修の実施、訓練（シミュレーション）の実施等</v>
      </c>
      <c r="G8" s="107" t="str">
        <f>IFERROR(VLOOKUP($A8,'★共通（5-1-1）'!$A$9:$AH$126,7,FALSE)&amp;"","")</f>
        <v>3</v>
      </c>
      <c r="H8" s="107" t="str">
        <f>IFERROR(VLOOKUP($A8,'★共通（5-1-1）'!$A$9:$AH$126,8,FALSE)&amp;"","")</f>
        <v>3</v>
      </c>
      <c r="I8" s="107" t="str">
        <f>IFERROR(VLOOKUP($A8,'★共通（5-1-1）'!$A$9:$AH$126,9,FALSE)&amp;"","")</f>
        <v>3</v>
      </c>
      <c r="J8" s="107" t="str">
        <f>IFERROR(VLOOKUP($A8,'★共通（5-1-1）'!$A$9:$AH$126,10,FALSE)&amp;"","")</f>
        <v>3</v>
      </c>
      <c r="K8" s="107" t="str">
        <f>IFERROR(VLOOKUP($A8,'★共通（5-1-1）'!$A$9:$AH$126,11,FALSE)&amp;"","")</f>
        <v>3</v>
      </c>
      <c r="L8" s="107" t="str">
        <f>IFERROR(VLOOKUP($A8,'★共通（5-1-1）'!$A$9:$AH$126,12,FALSE)&amp;"","")</f>
        <v>3</v>
      </c>
      <c r="M8" s="107" t="str">
        <f>IFERROR(VLOOKUP($A8,'★共通（5-1-1）'!$A$9:$AH$126,13,FALSE)&amp;"","")</f>
        <v>3</v>
      </c>
      <c r="N8" s="107" t="str">
        <f>IFERROR(VLOOKUP($A8,'★共通（5-1-1）'!$A$9:$AH$126,14,FALSE)&amp;"","")</f>
        <v>3</v>
      </c>
      <c r="O8" s="107" t="str">
        <f>IFERROR(VLOOKUP($A8,'★共通（5-1-1）'!$A$9:$AH$126,15,FALSE)&amp;"","")</f>
        <v>3</v>
      </c>
      <c r="P8" s="107" t="str">
        <f>IFERROR(VLOOKUP($A8,'★共通（5-1-1）'!$A$9:$AH$126,16,FALSE)&amp;"","")</f>
        <v>3</v>
      </c>
      <c r="Q8" s="107" t="str">
        <f>IFERROR(VLOOKUP($A8,'★共通（5-1-1）'!$A$9:$AH$126,17,FALSE)&amp;"","")</f>
        <v>3</v>
      </c>
      <c r="R8" s="107" t="str">
        <f>IFERROR(VLOOKUP($A8,'★共通（5-1-1）'!$A$9:$AH$126,18,FALSE)&amp;"","")</f>
        <v>3</v>
      </c>
      <c r="S8" s="107" t="str">
        <f>IFERROR(VLOOKUP($A8,'★共通（5-1-1）'!$A$9:$AH$126,19,FALSE)&amp;"","")</f>
        <v>3</v>
      </c>
      <c r="T8" s="107" t="str">
        <f>IFERROR(VLOOKUP($A8,'★共通（5-1-1）'!$A$9:$AH$126,20,FALSE)&amp;"","")</f>
        <v>3</v>
      </c>
      <c r="U8" s="107" t="str">
        <f>IFERROR(VLOOKUP($A8,'★共通（5-1-1）'!$A$9:$AH$126,21,FALSE)&amp;"","")</f>
        <v>3</v>
      </c>
      <c r="V8" s="107" t="str">
        <f>IFERROR(VLOOKUP($A8,'★共通（5-1-1）'!$A$9:$AH$126,22,FALSE)&amp;"","")</f>
        <v>3</v>
      </c>
      <c r="W8" s="107" t="str">
        <f>IFERROR(VLOOKUP($A8,'★共通（5-1-1）'!$A$9:$AH$126,23,FALSE)&amp;"","")</f>
        <v>3</v>
      </c>
      <c r="X8" s="107" t="str">
        <f>IFERROR(VLOOKUP($A8,'★共通（5-1-1）'!$A$9:$AH$126,24,FALSE)&amp;"","")</f>
        <v>3</v>
      </c>
      <c r="Y8" s="107" t="str">
        <f>IFERROR(VLOOKUP($A8,'★共通（5-1-1）'!$A$9:$AH$126,25,FALSE)&amp;"","")</f>
        <v>3</v>
      </c>
      <c r="Z8" s="107" t="str">
        <f>IFERROR(VLOOKUP($A8,'★共通（5-1-1）'!$A$9:$AH$126,26,FALSE)&amp;"","")</f>
        <v>3</v>
      </c>
      <c r="AA8" s="107" t="str">
        <f>IFERROR(VLOOKUP($A8,'★共通（5-1-1）'!$A$9:$AH$126,27,FALSE)&amp;"","")</f>
        <v>3</v>
      </c>
      <c r="AB8" s="107" t="str">
        <f>IFERROR(VLOOKUP($A8,'★共通（5-1-1）'!$A$9:$AH$126,28,FALSE)&amp;"","")</f>
        <v>3</v>
      </c>
      <c r="AC8" s="107" t="str">
        <f>IFERROR(VLOOKUP($A8,'★共通（5-1-1）'!$A$9:$AH$126,29,FALSE)&amp;"","")</f>
        <v>3</v>
      </c>
      <c r="AD8" s="107" t="str">
        <f>IFERROR(VLOOKUP($A8,'★共通（5-1-1）'!$A$9:$AH$126,30,FALSE)&amp;"","")</f>
        <v>3</v>
      </c>
      <c r="AE8" s="107" t="str">
        <f>IFERROR(VLOOKUP($A8,'★共通（5-1-1）'!$A$9:$AH$126,31,FALSE)&amp;"","")</f>
        <v>3</v>
      </c>
      <c r="AF8" s="107" t="str">
        <f>IFERROR(VLOOKUP($A8,'★共通（5-1-1）'!$A$9:$AH$126,32,FALSE)&amp;"","")</f>
        <v>3</v>
      </c>
      <c r="AG8" s="107" t="str">
        <f>IFERROR(VLOOKUP($A8,'★共通（5-1-1）'!$A$9:$AH$126,33,FALSE)&amp;"","")</f>
        <v>3</v>
      </c>
      <c r="AH8" s="107" t="str">
        <f>IFERROR(VLOOKUP($A8,'★共通（5-1-1）'!$A$9:$AH$126,34,FALSE)&amp;"","")</f>
        <v>3</v>
      </c>
      <c r="AI8" s="58"/>
      <c r="AJ8" s="62"/>
      <c r="AK8" s="62"/>
      <c r="AL8" s="62"/>
      <c r="AM8" s="59"/>
    </row>
    <row r="9" spans="1:39" ht="89.25" customHeight="1">
      <c r="A9" s="105">
        <v>2</v>
      </c>
      <c r="B9" s="105" t="str">
        <f>IFERROR(VLOOKUP($A9,'★共通（5-1-1）'!$A$9:$AH$126,2,FALSE)&amp;"","")</f>
        <v>基本方針・指定基準等</v>
      </c>
      <c r="C9" s="106" t="str">
        <f>IFERROR(VLOOKUP($A9,'★共通（5-1-1）'!$A$9:$AH$126,3,FALSE)&amp;"","")</f>
        <v>業務継続に向けた取組の強化</v>
      </c>
      <c r="D9" s="105" t="str">
        <f>IFERROR(VLOOKUP($A9,'★共通（5-1-1）'!$A$9:$AH$126,4,FALSE)&amp;"","")</f>
        <v/>
      </c>
      <c r="E9" s="105" t="str">
        <f>IFERROR(VLOOKUP($A9,'★共通（5-1-1）'!$A$9:$AH$126,5,FALSE)&amp;"","")</f>
        <v/>
      </c>
      <c r="F9" s="106" t="str">
        <f>IFERROR(VLOOKUP($A9,'★共通（5-1-1）'!$A$9:$AH$126,6,FALSE)&amp;"","")</f>
        <v>・感染症や災害が発生した場合であっても、必要な介護サービスが継続的に提供できる体制を構築する観点から、全ての介護サービス事業者を対象に、業務継続に向けた計画等の策定、研修の実施、訓練（シミュレーション）の実施等を義務づける。その際、３年の経過措置期間を設けることとする。
（参考）BCPガイドラインについて
https://www.mhlw.go.jp/stf/seisakunitsuite/bunya/hukushi_kaigo/kaigo_koureisha/taisakumatome_13635.html</v>
      </c>
      <c r="G9" s="107" t="str">
        <f>IFERROR(VLOOKUP($A9,'★共通（5-1-1）'!$A$9:$AH$126,7,FALSE)&amp;"","")</f>
        <v>4</v>
      </c>
      <c r="H9" s="107" t="str">
        <f>IFERROR(VLOOKUP($A9,'★共通（5-1-1）'!$A$9:$AH$126,8,FALSE)&amp;"","")</f>
        <v>4</v>
      </c>
      <c r="I9" s="107" t="str">
        <f>IFERROR(VLOOKUP($A9,'★共通（5-1-1）'!$A$9:$AH$126,9,FALSE)&amp;"","")</f>
        <v>4</v>
      </c>
      <c r="J9" s="107" t="str">
        <f>IFERROR(VLOOKUP($A9,'★共通（5-1-1）'!$A$9:$AH$126,10,FALSE)&amp;"","")</f>
        <v>4</v>
      </c>
      <c r="K9" s="107" t="str">
        <f>IFERROR(VLOOKUP($A9,'★共通（5-1-1）'!$A$9:$AH$126,11,FALSE)&amp;"","")</f>
        <v>4</v>
      </c>
      <c r="L9" s="107" t="str">
        <f>IFERROR(VLOOKUP($A9,'★共通（5-1-1）'!$A$9:$AH$126,12,FALSE)&amp;"","")</f>
        <v>4</v>
      </c>
      <c r="M9" s="107" t="str">
        <f>IFERROR(VLOOKUP($A9,'★共通（5-1-1）'!$A$9:$AH$126,13,FALSE)&amp;"","")</f>
        <v>4</v>
      </c>
      <c r="N9" s="107" t="str">
        <f>IFERROR(VLOOKUP($A9,'★共通（5-1-1）'!$A$9:$AH$126,14,FALSE)&amp;"","")</f>
        <v>4</v>
      </c>
      <c r="O9" s="107" t="str">
        <f>IFERROR(VLOOKUP($A9,'★共通（5-1-1）'!$A$9:$AH$126,15,FALSE)&amp;"","")</f>
        <v>4</v>
      </c>
      <c r="P9" s="107" t="str">
        <f>IFERROR(VLOOKUP($A9,'★共通（5-1-1）'!$A$9:$AH$126,16,FALSE)&amp;"","")</f>
        <v>4</v>
      </c>
      <c r="Q9" s="107" t="str">
        <f>IFERROR(VLOOKUP($A9,'★共通（5-1-1）'!$A$9:$AH$126,17,FALSE)&amp;"","")</f>
        <v>4</v>
      </c>
      <c r="R9" s="107" t="str">
        <f>IFERROR(VLOOKUP($A9,'★共通（5-1-1）'!$A$9:$AH$126,18,FALSE)&amp;"","")</f>
        <v>4</v>
      </c>
      <c r="S9" s="107" t="str">
        <f>IFERROR(VLOOKUP($A9,'★共通（5-1-1）'!$A$9:$AH$126,19,FALSE)&amp;"","")</f>
        <v>4</v>
      </c>
      <c r="T9" s="107" t="str">
        <f>IFERROR(VLOOKUP($A9,'★共通（5-1-1）'!$A$9:$AH$126,20,FALSE)&amp;"","")</f>
        <v>4</v>
      </c>
      <c r="U9" s="107" t="str">
        <f>IFERROR(VLOOKUP($A9,'★共通（5-1-1）'!$A$9:$AH$126,21,FALSE)&amp;"","")</f>
        <v>4</v>
      </c>
      <c r="V9" s="107" t="str">
        <f>IFERROR(VLOOKUP($A9,'★共通（5-1-1）'!$A$9:$AH$126,22,FALSE)&amp;"","")</f>
        <v>4</v>
      </c>
      <c r="W9" s="107" t="str">
        <f>IFERROR(VLOOKUP($A9,'★共通（5-1-1）'!$A$9:$AH$126,23,FALSE)&amp;"","")</f>
        <v>4</v>
      </c>
      <c r="X9" s="107" t="str">
        <f>IFERROR(VLOOKUP($A9,'★共通（5-1-1）'!$A$9:$AH$126,24,FALSE)&amp;"","")</f>
        <v>4</v>
      </c>
      <c r="Y9" s="107" t="str">
        <f>IFERROR(VLOOKUP($A9,'★共通（5-1-1）'!$A$9:$AH$126,25,FALSE)&amp;"","")</f>
        <v>4</v>
      </c>
      <c r="Z9" s="107" t="str">
        <f>IFERROR(VLOOKUP($A9,'★共通（5-1-1）'!$A$9:$AH$126,26,FALSE)&amp;"","")</f>
        <v>4</v>
      </c>
      <c r="AA9" s="107" t="str">
        <f>IFERROR(VLOOKUP($A9,'★共通（5-1-1）'!$A$9:$AH$126,27,FALSE)&amp;"","")</f>
        <v>4</v>
      </c>
      <c r="AB9" s="107" t="str">
        <f>IFERROR(VLOOKUP($A9,'★共通（5-1-1）'!$A$9:$AH$126,28,FALSE)&amp;"","")</f>
        <v>4</v>
      </c>
      <c r="AC9" s="107" t="str">
        <f>IFERROR(VLOOKUP($A9,'★共通（5-1-1）'!$A$9:$AH$126,29,FALSE)&amp;"","")</f>
        <v>4</v>
      </c>
      <c r="AD9" s="107" t="str">
        <f>IFERROR(VLOOKUP($A9,'★共通（5-1-1）'!$A$9:$AH$126,30,FALSE)&amp;"","")</f>
        <v>4</v>
      </c>
      <c r="AE9" s="107" t="str">
        <f>IFERROR(VLOOKUP($A9,'★共通（5-1-1）'!$A$9:$AH$126,31,FALSE)&amp;"","")</f>
        <v>4</v>
      </c>
      <c r="AF9" s="107" t="str">
        <f>IFERROR(VLOOKUP($A9,'★共通（5-1-1）'!$A$9:$AH$126,32,FALSE)&amp;"","")</f>
        <v>4</v>
      </c>
      <c r="AG9" s="107" t="str">
        <f>IFERROR(VLOOKUP($A9,'★共通（5-1-1）'!$A$9:$AH$126,33,FALSE)&amp;"","")</f>
        <v>4</v>
      </c>
      <c r="AH9" s="107" t="str">
        <f>IFERROR(VLOOKUP($A9,'★共通（5-1-1）'!$A$9:$AH$126,34,FALSE)&amp;"","")</f>
        <v>4</v>
      </c>
      <c r="AI9" s="65"/>
      <c r="AJ9" s="65"/>
      <c r="AK9" s="65"/>
      <c r="AL9" s="65"/>
      <c r="AM9" s="59"/>
    </row>
    <row r="10" spans="1:39" ht="104.25" customHeight="1">
      <c r="A10" s="105">
        <v>3</v>
      </c>
      <c r="B10" s="105" t="str">
        <f>IFERROR(VLOOKUP($A10,'★共通（5-1-1）'!$A$9:$AH$126,2,FALSE)&amp;"","")</f>
        <v>基本方針・指定基準等</v>
      </c>
      <c r="C10" s="106" t="str">
        <f>IFERROR(VLOOKUP($A10,'★共通（5-1-1）'!$A$9:$AH$126,3,FALSE)&amp;"","")</f>
        <v>災害への地域と連携した対応の強化</v>
      </c>
      <c r="D10" s="105" t="str">
        <f>IFERROR(VLOOKUP($A10,'★共通（5-1-1）'!$A$9:$AH$126,4,FALSE)&amp;"","")</f>
        <v/>
      </c>
      <c r="E10" s="105" t="str">
        <f>IFERROR(VLOOKUP($A10,'★共通（5-1-1）'!$A$9:$AH$126,5,FALSE)&amp;"","")</f>
        <v/>
      </c>
      <c r="F10" s="106" t="str">
        <f>IFERROR(VLOOKUP($A10,'★共通（5-1-1）'!$A$9:$AH$126,6,FALSE)&amp;"","")</f>
        <v>・災害への対応においては、地域との連携が不可欠であることを踏まえ、非常災害対策（計画策定、関係機関との連携体制の確保、避難等訓練の実施等）が求められる介護サービス事業者を対象に、小規模多機能型居宅介護等の例を参考に、訓練の実施に当たって、地域住民の参加が得られるよう連携に努めなければならないこととする。</v>
      </c>
      <c r="G10" s="107" t="str">
        <f>IFERROR(VLOOKUP($A10,'★共通（5-1-1）'!$A$9:$AH$126,7,FALSE)&amp;"","")</f>
        <v/>
      </c>
      <c r="H10" s="107" t="str">
        <f>IFERROR(VLOOKUP($A10,'★共通（5-1-1）'!$A$9:$AH$126,8,FALSE)&amp;"","")</f>
        <v/>
      </c>
      <c r="I10" s="107" t="str">
        <f>IFERROR(VLOOKUP($A10,'★共通（5-1-1）'!$A$9:$AH$126,9,FALSE)&amp;"","")</f>
        <v/>
      </c>
      <c r="J10" s="107" t="str">
        <f>IFERROR(VLOOKUP($A10,'★共通（5-1-1）'!$A$9:$AH$126,10,FALSE)&amp;"","")</f>
        <v/>
      </c>
      <c r="K10" s="107" t="str">
        <f>IFERROR(VLOOKUP($A10,'★共通（5-1-1）'!$A$9:$AH$126,11,FALSE)&amp;"","")</f>
        <v/>
      </c>
      <c r="L10" s="107" t="str">
        <f>IFERROR(VLOOKUP($A10,'★共通（5-1-1）'!$A$9:$AH$126,12,FALSE)&amp;"","")</f>
        <v>5</v>
      </c>
      <c r="M10" s="107" t="str">
        <f>IFERROR(VLOOKUP($A10,'★共通（5-1-1）'!$A$9:$AH$126,13,FALSE)&amp;"","")</f>
        <v>5</v>
      </c>
      <c r="N10" s="107" t="str">
        <f>IFERROR(VLOOKUP($A10,'★共通（5-1-1）'!$A$9:$AH$126,14,FALSE)&amp;"","")</f>
        <v>5</v>
      </c>
      <c r="O10" s="107" t="str">
        <f>IFERROR(VLOOKUP($A10,'★共通（5-1-1）'!$A$9:$AH$126,15,FALSE)&amp;"","")</f>
        <v>5</v>
      </c>
      <c r="P10" s="107" t="str">
        <f>IFERROR(VLOOKUP($A10,'★共通（5-1-1）'!$A$9:$AH$126,16,FALSE)&amp;"","")</f>
        <v>5</v>
      </c>
      <c r="Q10" s="107" t="str">
        <f>IFERROR(VLOOKUP($A10,'★共通（5-1-1）'!$A$9:$AH$126,17,FALSE)&amp;"","")</f>
        <v/>
      </c>
      <c r="R10" s="107" t="str">
        <f>IFERROR(VLOOKUP($A10,'★共通（5-1-1）'!$A$9:$AH$126,18,FALSE)&amp;"","")</f>
        <v/>
      </c>
      <c r="S10" s="107" t="str">
        <f>IFERROR(VLOOKUP($A10,'★共通（5-1-1）'!$A$9:$AH$126,19,FALSE)&amp;"","")</f>
        <v/>
      </c>
      <c r="T10" s="107" t="str">
        <f>IFERROR(VLOOKUP($A10,'★共通（5-1-1）'!$A$9:$AH$126,20,FALSE)&amp;"","")</f>
        <v/>
      </c>
      <c r="U10" s="107" t="str">
        <f>IFERROR(VLOOKUP($A10,'★共通（5-1-1）'!$A$9:$AH$126,21,FALSE)&amp;"","")</f>
        <v>5</v>
      </c>
      <c r="V10" s="107" t="str">
        <f>IFERROR(VLOOKUP($A10,'★共通（5-1-1）'!$A$9:$AH$126,22,FALSE)&amp;"","")</f>
        <v>5</v>
      </c>
      <c r="W10" s="107" t="str">
        <f>IFERROR(VLOOKUP($A10,'★共通（5-1-1）'!$A$9:$AH$126,23,FALSE)&amp;"","")</f>
        <v>5</v>
      </c>
      <c r="X10" s="107" t="str">
        <f>IFERROR(VLOOKUP($A10,'★共通（5-1-1）'!$A$9:$AH$126,24,FALSE)&amp;"","")</f>
        <v/>
      </c>
      <c r="Y10" s="107" t="str">
        <f>IFERROR(VLOOKUP($A10,'★共通（5-1-1）'!$A$9:$AH$126,25,FALSE)&amp;"","")</f>
        <v/>
      </c>
      <c r="Z10" s="107" t="str">
        <f>IFERROR(VLOOKUP($A10,'★共通（5-1-1）'!$A$9:$AH$126,26,FALSE)&amp;"","")</f>
        <v>5</v>
      </c>
      <c r="AA10" s="107" t="str">
        <f>IFERROR(VLOOKUP($A10,'★共通（5-1-1）'!$A$9:$AH$126,27,FALSE)&amp;"","")</f>
        <v>5</v>
      </c>
      <c r="AB10" s="107" t="str">
        <f>IFERROR(VLOOKUP($A10,'★共通（5-1-1）'!$A$9:$AH$126,28,FALSE)&amp;"","")</f>
        <v/>
      </c>
      <c r="AC10" s="107" t="str">
        <f>IFERROR(VLOOKUP($A10,'★共通（5-1-1）'!$A$9:$AH$126,29,FALSE)&amp;"","")</f>
        <v/>
      </c>
      <c r="AD10" s="107" t="str">
        <f>IFERROR(VLOOKUP($A10,'★共通（5-1-1）'!$A$9:$AH$126,30,FALSE)&amp;"","")</f>
        <v>5</v>
      </c>
      <c r="AE10" s="107" t="str">
        <f>IFERROR(VLOOKUP($A10,'★共通（5-1-1）'!$A$9:$AH$126,31,FALSE)&amp;"","")</f>
        <v>5</v>
      </c>
      <c r="AF10" s="107" t="str">
        <f>IFERROR(VLOOKUP($A10,'★共通（5-1-1）'!$A$9:$AH$126,32,FALSE)&amp;"","")</f>
        <v>5</v>
      </c>
      <c r="AG10" s="107" t="str">
        <f>IFERROR(VLOOKUP($A10,'★共通（5-1-1）'!$A$9:$AH$126,33,FALSE)&amp;"","")</f>
        <v>5</v>
      </c>
      <c r="AH10" s="107" t="str">
        <f>IFERROR(VLOOKUP($A10,'★共通（5-1-1）'!$A$9:$AH$126,34,FALSE)&amp;"","")</f>
        <v/>
      </c>
      <c r="AI10" s="65"/>
      <c r="AJ10" s="65"/>
      <c r="AK10" s="65"/>
      <c r="AL10" s="61"/>
      <c r="AM10" s="59"/>
    </row>
    <row r="11" spans="1:39" ht="190.5" customHeight="1">
      <c r="A11" s="105">
        <v>4</v>
      </c>
      <c r="B11" s="105" t="str">
        <f>IFERROR(VLOOKUP($A11,'★共通（5-1-1）'!$A$9:$AH$126,2,FALSE)&amp;"","")</f>
        <v>介護報酬の見直し</v>
      </c>
      <c r="C11" s="106" t="str">
        <f>IFERROR(VLOOKUP($A11,'★共通（5-1-1）'!$A$9:$AH$126,3,FALSE)&amp;"","")</f>
        <v>通所介護等の事業所規模別の報酬等に関する対応</v>
      </c>
      <c r="D11" s="105" t="str">
        <f>IFERROR(VLOOKUP($A11,'★共通（5-1-1）'!$A$9:$AH$126,4,FALSE)&amp;"","")</f>
        <v/>
      </c>
      <c r="E11" s="105" t="str">
        <f>IFERROR(VLOOKUP($A11,'★共通（5-1-1）'!$A$9:$AH$126,5,FALSE)&amp;"","")</f>
        <v>新</v>
      </c>
      <c r="F11" s="106" t="str">
        <f>IFERROR(VLOOKUP($A11,'★共通（5-1-1）'!$A$9:$AH$126,6,FALSE)&amp;"","")</f>
        <v>・通所介護等の報酬について、感染症や災害の影響により利用者が減少した場合に、状況に即した安定的なサービス提供を可能とする観点から、以下の見直しを行う。
　ア より小さい規模区分がある大規模型について、事業所規模別の報酬区分の決定にあたり、前年度の平均延べ利用者数ではなく、感染症や災害の影響により延べ利用者数の減が生じた月の実績を基礎とすることができることとする。
　イ 延べ利用者数の減が生じた月の実績が前年度の平均延べ利用者数から５％以上減少している場合、3カ月間（利用者減に対応するための経営改善に時間を要するその他の特別の事情があると認められる場合は一回の延長を認める）、基本報酬の３％の加算を行う。（加算分は、区分支給限度基準額の算定に含めないこととする。）
　現下の新型コロナウイルス感染症の影響による前年度の平均延べ利用者数等から５％以上の利用者減に対する適用にあたっては、年度当初から即時的に対応を行う。</v>
      </c>
      <c r="G11" s="107" t="str">
        <f>IFERROR(VLOOKUP($A11,'★共通（5-1-1）'!$A$9:$AH$126,7,FALSE)&amp;"","")</f>
        <v/>
      </c>
      <c r="H11" s="107" t="str">
        <f>IFERROR(VLOOKUP($A11,'★共通（5-1-1）'!$A$9:$AH$126,8,FALSE)&amp;"","")</f>
        <v/>
      </c>
      <c r="I11" s="107" t="str">
        <f>IFERROR(VLOOKUP($A11,'★共通（5-1-1）'!$A$9:$AH$126,9,FALSE)&amp;"","")</f>
        <v/>
      </c>
      <c r="J11" s="107" t="str">
        <f>IFERROR(VLOOKUP($A11,'★共通（5-1-1）'!$A$9:$AH$126,10,FALSE)&amp;"","")</f>
        <v/>
      </c>
      <c r="K11" s="107" t="str">
        <f>IFERROR(VLOOKUP($A11,'★共通（5-1-1）'!$A$9:$AH$126,11,FALSE)&amp;"","")</f>
        <v/>
      </c>
      <c r="L11" s="107" t="str">
        <f>IFERROR(VLOOKUP($A11,'★共通（5-1-1）'!$A$9:$AH$126,12,FALSE)&amp;"","")</f>
        <v>6</v>
      </c>
      <c r="M11" s="107" t="str">
        <f>IFERROR(VLOOKUP($A11,'★共通（5-1-1）'!$A$9:$AH$126,13,FALSE)&amp;"","")</f>
        <v>6</v>
      </c>
      <c r="N11" s="107" t="str">
        <f>IFERROR(VLOOKUP($A11,'★共通（5-1-1）'!$A$9:$AH$126,14,FALSE)&amp;"","")</f>
        <v/>
      </c>
      <c r="O11" s="107" t="str">
        <f>IFERROR(VLOOKUP($A11,'★共通（5-1-1）'!$A$9:$AH$126,15,FALSE)&amp;"","")</f>
        <v/>
      </c>
      <c r="P11" s="107" t="str">
        <f>IFERROR(VLOOKUP($A11,'★共通（5-1-1）'!$A$9:$AH$126,16,FALSE)&amp;"","")</f>
        <v/>
      </c>
      <c r="Q11" s="107" t="str">
        <f>IFERROR(VLOOKUP($A11,'★共通（5-1-1）'!$A$9:$AH$126,17,FALSE)&amp;"","")</f>
        <v/>
      </c>
      <c r="R11" s="107" t="str">
        <f>IFERROR(VLOOKUP($A11,'★共通（5-1-1）'!$A$9:$AH$126,18,FALSE)&amp;"","")</f>
        <v/>
      </c>
      <c r="S11" s="107" t="str">
        <f>IFERROR(VLOOKUP($A11,'★共通（5-1-1）'!$A$9:$AH$126,19,FALSE)&amp;"","")</f>
        <v/>
      </c>
      <c r="T11" s="107" t="str">
        <f>IFERROR(VLOOKUP($A11,'★共通（5-1-1）'!$A$9:$AH$126,20,FALSE)&amp;"","")</f>
        <v/>
      </c>
      <c r="U11" s="107" t="str">
        <f>IFERROR(VLOOKUP($A11,'★共通（5-1-1）'!$A$9:$AH$126,21,FALSE)&amp;"","")</f>
        <v>6</v>
      </c>
      <c r="V11" s="107" t="str">
        <f>IFERROR(VLOOKUP($A11,'★共通（5-1-1）'!$A$9:$AH$126,22,FALSE)&amp;"","")</f>
        <v/>
      </c>
      <c r="W11" s="107" t="str">
        <f>IFERROR(VLOOKUP($A11,'★共通（5-1-1）'!$A$9:$AH$126,23,FALSE)&amp;"","")</f>
        <v>6</v>
      </c>
      <c r="X11" s="107" t="str">
        <f>IFERROR(VLOOKUP($A11,'★共通（5-1-1）'!$A$9:$AH$126,24,FALSE)&amp;"","")</f>
        <v/>
      </c>
      <c r="Y11" s="107" t="str">
        <f>IFERROR(VLOOKUP($A11,'★共通（5-1-1）'!$A$9:$AH$126,25,FALSE)&amp;"","")</f>
        <v/>
      </c>
      <c r="Z11" s="107" t="str">
        <f>IFERROR(VLOOKUP($A11,'★共通（5-1-1）'!$A$9:$AH$126,26,FALSE)&amp;"","")</f>
        <v/>
      </c>
      <c r="AA11" s="107" t="str">
        <f>IFERROR(VLOOKUP($A11,'★共通（5-1-1）'!$A$9:$AH$126,27,FALSE)&amp;"","")</f>
        <v/>
      </c>
      <c r="AB11" s="107" t="str">
        <f>IFERROR(VLOOKUP($A11,'★共通（5-1-1）'!$A$9:$AH$126,28,FALSE)&amp;"","")</f>
        <v/>
      </c>
      <c r="AC11" s="107" t="str">
        <f>IFERROR(VLOOKUP($A11,'★共通（5-1-1）'!$A$9:$AH$126,29,FALSE)&amp;"","")</f>
        <v/>
      </c>
      <c r="AD11" s="107" t="str">
        <f>IFERROR(VLOOKUP($A11,'★共通（5-1-1）'!$A$9:$AH$126,30,FALSE)&amp;"","")</f>
        <v/>
      </c>
      <c r="AE11" s="107" t="str">
        <f>IFERROR(VLOOKUP($A11,'★共通（5-1-1）'!$A$9:$AH$126,31,FALSE)&amp;"","")</f>
        <v/>
      </c>
      <c r="AF11" s="107" t="str">
        <f>IFERROR(VLOOKUP($A11,'★共通（5-1-1）'!$A$9:$AH$126,32,FALSE)&amp;"","")</f>
        <v/>
      </c>
      <c r="AG11" s="107" t="str">
        <f>IFERROR(VLOOKUP($A11,'★共通（5-1-1）'!$A$9:$AH$126,33,FALSE)&amp;"","")</f>
        <v/>
      </c>
      <c r="AH11" s="107" t="str">
        <f>IFERROR(VLOOKUP($A11,'★共通（5-1-1）'!$A$9:$AH$126,34,FALSE)&amp;"","")</f>
        <v/>
      </c>
      <c r="AI11" s="61"/>
      <c r="AJ11" s="61"/>
      <c r="AK11" s="61"/>
      <c r="AL11" s="62"/>
      <c r="AM11" s="59"/>
    </row>
    <row r="12" spans="1:39" ht="192" customHeight="1">
      <c r="A12" s="105">
        <v>5</v>
      </c>
      <c r="B12" s="105" t="str">
        <f>IFERROR(VLOOKUP($A12,'★共通（5-1-1）'!$A$9:$AH$126,2,FALSE)&amp;"","")</f>
        <v>介護報酬の見直し</v>
      </c>
      <c r="C12" s="106" t="str">
        <f>IFERROR(VLOOKUP($A12,'★共通（5-1-1）'!$A$9:$AH$126,3,FALSE)&amp;"","")</f>
        <v>認知症専門ケア加算等の見直し</v>
      </c>
      <c r="D12" s="105" t="str">
        <f>IFERROR(VLOOKUP($A12,'★共通（5-1-1）'!$A$9:$AH$126,4,FALSE)&amp;"","")</f>
        <v>認知症専門ケア加算Ⅰ
認知症専門ケア加算Ⅱ</v>
      </c>
      <c r="E12" s="105" t="str">
        <f>IFERROR(VLOOKUP($A12,'★共通（5-1-1）'!$A$9:$AH$126,5,FALSE)&amp;"","")</f>
        <v>新</v>
      </c>
      <c r="F12" s="106" t="str">
        <f>IFERROR(VLOOKUP($A12,'★共通（5-1-1）'!$A$9:$AH$126,6,FALSE)&amp;"","")</f>
        <v>・認知症専門ケア加算等について、各介護サービスにおける認知症対応力を向上させていく観点から、以下の見直しを行う。
　ア 訪問介護、訪問入浴介護、夜間対応型訪問介護、定期巡回・随時対応型訪問介護看護について、他のサービスと同様に、認知症専門ケア加算を新たに創設する。
　イ 認知症専門ケア加算（通所介護、地域密着型通所介護、療養通所介護においては認知症加算）の算定の要件の一つである、認知症ケアに関する専門研修（※１）を修了した者の配置について、認知症ケアに関する専門性の高い看護師（※２）を、加算の配置要件の対象に加える。
　なお、上記の専門研修については、質を確保しつつ、ｅラーニングの活用等により受講しやすい環境整備を行う。
　※１　認知症ケアに関する専門研修
　　認知症専門ケア加算（Ⅰ）：認知症介護実践リーダー研修
　　認知症専門ケア加算（Ⅱ）：認知症介護指導者養成研修
　　認知症加算：認知症介護指導者養成研修、認知症介護実践リーダー研修、認知症介護実践者研修
　※２　認知症ケアに関する専門性の高い看護師
　　①日本看護協会認定看護師教育課程「認知症看護」の研修
　　②日本看護協会が認定している看護系大学院の「老人看護」及び「精神看護」の専門看護師教育課程
　　③日本精神科看護協会が認定している「精神科認定看護師」</v>
      </c>
      <c r="G12" s="107" t="str">
        <f>IFERROR(VLOOKUP($A12,'★共通（5-1-1）'!$A$9:$AH$126,7,FALSE)&amp;"","")</f>
        <v>9</v>
      </c>
      <c r="H12" s="107" t="str">
        <f>IFERROR(VLOOKUP($A12,'★共通（5-1-1）'!$A$9:$AH$126,8,FALSE)&amp;"","")</f>
        <v>9</v>
      </c>
      <c r="I12" s="107" t="str">
        <f>IFERROR(VLOOKUP($A12,'★共通（5-1-1）'!$A$9:$AH$126,9,FALSE)&amp;"","")</f>
        <v/>
      </c>
      <c r="J12" s="107" t="str">
        <f>IFERROR(VLOOKUP($A12,'★共通（5-1-1）'!$A$9:$AH$126,10,FALSE)&amp;"","")</f>
        <v/>
      </c>
      <c r="K12" s="107" t="str">
        <f>IFERROR(VLOOKUP($A12,'★共通（5-1-1）'!$A$9:$AH$126,11,FALSE)&amp;"","")</f>
        <v/>
      </c>
      <c r="L12" s="107" t="str">
        <f>IFERROR(VLOOKUP($A12,'★共通（5-1-1）'!$A$9:$AH$126,12,FALSE)&amp;"","")</f>
        <v>9※イのみ</v>
      </c>
      <c r="M12" s="107" t="str">
        <f>IFERROR(VLOOKUP($A12,'★共通（5-1-1）'!$A$9:$AH$126,13,FALSE)&amp;"","")</f>
        <v/>
      </c>
      <c r="N12" s="107" t="str">
        <f>IFERROR(VLOOKUP($A12,'★共通（5-1-1）'!$A$9:$AH$126,14,FALSE)&amp;"","")</f>
        <v>9※イのみ</v>
      </c>
      <c r="O12" s="107" t="str">
        <f>IFERROR(VLOOKUP($A12,'★共通（5-1-1）'!$A$9:$AH$126,15,FALSE)&amp;"","")</f>
        <v>9※イのみ</v>
      </c>
      <c r="P12" s="107" t="str">
        <f>IFERROR(VLOOKUP($A12,'★共通（5-1-1）'!$A$9:$AH$126,16,FALSE)&amp;"","")</f>
        <v>9※イのみ</v>
      </c>
      <c r="Q12" s="107" t="str">
        <f>IFERROR(VLOOKUP($A12,'★共通（5-1-1）'!$A$9:$AH$126,17,FALSE)&amp;"","")</f>
        <v/>
      </c>
      <c r="R12" s="107" t="str">
        <f>IFERROR(VLOOKUP($A12,'★共通（5-1-1）'!$A$9:$AH$126,18,FALSE)&amp;"","")</f>
        <v/>
      </c>
      <c r="S12" s="107" t="str">
        <f>IFERROR(VLOOKUP($A12,'★共通（5-1-1）'!$A$9:$AH$126,19,FALSE)&amp;"","")</f>
        <v>9</v>
      </c>
      <c r="T12" s="107" t="str">
        <f>IFERROR(VLOOKUP($A12,'★共通（5-1-1）'!$A$9:$AH$126,20,FALSE)&amp;"","")</f>
        <v>9</v>
      </c>
      <c r="U12" s="107" t="str">
        <f>IFERROR(VLOOKUP($A12,'★共通（5-1-1）'!$A$9:$AH$126,21,FALSE)&amp;"","")</f>
        <v>9※イのみ</v>
      </c>
      <c r="V12" s="107" t="str">
        <f>IFERROR(VLOOKUP($A12,'★共通（5-1-1）'!$A$9:$AH$126,22,FALSE)&amp;"","")</f>
        <v>9※イのみ</v>
      </c>
      <c r="W12" s="107" t="str">
        <f>IFERROR(VLOOKUP($A12,'★共通（5-1-1）'!$A$9:$AH$126,23,FALSE)&amp;"","")</f>
        <v/>
      </c>
      <c r="X12" s="107" t="str">
        <f>IFERROR(VLOOKUP($A12,'★共通（5-1-1）'!$A$9:$AH$126,24,FALSE)&amp;"","")</f>
        <v/>
      </c>
      <c r="Y12" s="107" t="str">
        <f>IFERROR(VLOOKUP($A12,'★共通（5-1-1）'!$A$9:$AH$126,25,FALSE)&amp;"","")</f>
        <v>9※イのみ</v>
      </c>
      <c r="Z12" s="107" t="str">
        <f>IFERROR(VLOOKUP($A12,'★共通（5-1-1）'!$A$9:$AH$126,26,FALSE)&amp;"","")</f>
        <v>9※イのみ</v>
      </c>
      <c r="AA12" s="107" t="str">
        <f>IFERROR(VLOOKUP($A12,'★共通（5-1-1）'!$A$9:$AH$126,27,FALSE)&amp;"","")</f>
        <v>9※イのみ</v>
      </c>
      <c r="AB12" s="107" t="str">
        <f>IFERROR(VLOOKUP($A12,'★共通（5-1-1）'!$A$9:$AH$126,28,FALSE)&amp;"","")</f>
        <v/>
      </c>
      <c r="AC12" s="107" t="str">
        <f>IFERROR(VLOOKUP($A12,'★共通（5-1-1）'!$A$9:$AH$126,29,FALSE)&amp;"","")</f>
        <v/>
      </c>
      <c r="AD12" s="107" t="str">
        <f>IFERROR(VLOOKUP($A12,'★共通（5-1-1）'!$A$9:$AH$126,30,FALSE)&amp;"","")</f>
        <v>9※イのみ</v>
      </c>
      <c r="AE12" s="107" t="str">
        <f>IFERROR(VLOOKUP($A12,'★共通（5-1-1）'!$A$9:$AH$126,31,FALSE)&amp;"","")</f>
        <v>9※イのみ</v>
      </c>
      <c r="AF12" s="107" t="str">
        <f>IFERROR(VLOOKUP($A12,'★共通（5-1-1）'!$A$9:$AH$126,32,FALSE)&amp;"","")</f>
        <v>9※イのみ</v>
      </c>
      <c r="AG12" s="107" t="str">
        <f>IFERROR(VLOOKUP($A12,'★共通（5-1-1）'!$A$9:$AH$126,33,FALSE)&amp;"","")</f>
        <v>9※イのみ</v>
      </c>
      <c r="AH12" s="107" t="str">
        <f>IFERROR(VLOOKUP($A12,'★共通（5-1-1）'!$A$9:$AH$126,34,FALSE)&amp;"","")</f>
        <v/>
      </c>
      <c r="AI12" s="65"/>
      <c r="AJ12" s="61"/>
      <c r="AK12" s="61"/>
      <c r="AL12" s="61"/>
      <c r="AM12" s="59"/>
    </row>
    <row r="13" spans="1:39" ht="76.5" customHeight="1">
      <c r="A13" s="105">
        <v>6</v>
      </c>
      <c r="B13" s="105" t="str">
        <f>IFERROR(VLOOKUP($A13,'★共通（5-1-1）'!$A$9:$AH$126,2,FALSE)&amp;"","")</f>
        <v>基本方針・指定基準等</v>
      </c>
      <c r="C13" s="106" t="str">
        <f>IFERROR(VLOOKUP($A13,'★共通（5-1-1）'!$A$9:$AH$126,3,FALSE)&amp;"","")</f>
        <v>認知症に係る取組の情報公表の推進</v>
      </c>
      <c r="D13" s="105" t="str">
        <f>IFERROR(VLOOKUP($A13,'★共通（5-1-1）'!$A$9:$AH$126,4,FALSE)&amp;"","")</f>
        <v/>
      </c>
      <c r="E13" s="105" t="str">
        <f>IFERROR(VLOOKUP($A13,'★共通（5-1-1）'!$A$9:$AH$126,5,FALSE)&amp;"","")</f>
        <v/>
      </c>
      <c r="F13" s="106" t="str">
        <f>IFERROR(VLOOKUP($A13,'★共通（5-1-1）'!$A$9:$AH$126,6,FALSE)&amp;"","")</f>
        <v>・介護サービス事業者の認知症対応力の向上と利用者の介護サービスの選択に資する観点から、全ての介護サービス事業者（居宅療養管理指導を除く）を対象に、研修の受講状況等、認知症に係る事業者の取組状況について、介護サービス情報公表制度において公表することを求めることとする。</v>
      </c>
      <c r="G13" s="107" t="str">
        <f>IFERROR(VLOOKUP($A13,'★共通（5-1-1）'!$A$9:$AH$126,7,FALSE)&amp;"","")</f>
        <v>10</v>
      </c>
      <c r="H13" s="107" t="str">
        <f>IFERROR(VLOOKUP($A13,'★共通（5-1-1）'!$A$9:$AH$126,8,FALSE)&amp;"","")</f>
        <v>10</v>
      </c>
      <c r="I13" s="107" t="str">
        <f>IFERROR(VLOOKUP($A13,'★共通（5-1-1）'!$A$9:$AH$126,9,FALSE)&amp;"","")</f>
        <v>10</v>
      </c>
      <c r="J13" s="107" t="str">
        <f>IFERROR(VLOOKUP($A13,'★共通（5-1-1）'!$A$9:$AH$126,10,FALSE)&amp;"","")</f>
        <v>10</v>
      </c>
      <c r="K13" s="107" t="str">
        <f>IFERROR(VLOOKUP($A13,'★共通（5-1-1）'!$A$9:$AH$126,11,FALSE)&amp;"","")</f>
        <v/>
      </c>
      <c r="L13" s="107" t="str">
        <f>IFERROR(VLOOKUP($A13,'★共通（5-1-1）'!$A$9:$AH$126,12,FALSE)&amp;"","")</f>
        <v>10</v>
      </c>
      <c r="M13" s="107" t="str">
        <f>IFERROR(VLOOKUP($A13,'★共通（5-1-1）'!$A$9:$AH$126,13,FALSE)&amp;"","")</f>
        <v>10</v>
      </c>
      <c r="N13" s="107" t="str">
        <f>IFERROR(VLOOKUP($A13,'★共通（5-1-1）'!$A$9:$AH$126,14,FALSE)&amp;"","")</f>
        <v>10</v>
      </c>
      <c r="O13" s="107" t="str">
        <f>IFERROR(VLOOKUP($A13,'★共通（5-1-1）'!$A$9:$AH$126,15,FALSE)&amp;"","")</f>
        <v>10</v>
      </c>
      <c r="P13" s="107" t="str">
        <f>IFERROR(VLOOKUP($A13,'★共通（5-1-1）'!$A$9:$AH$126,16,FALSE)&amp;"","")</f>
        <v>10</v>
      </c>
      <c r="Q13" s="107" t="str">
        <f>IFERROR(VLOOKUP($A13,'★共通（5-1-1）'!$A$9:$AH$126,17,FALSE)&amp;"","")</f>
        <v>10</v>
      </c>
      <c r="R13" s="107" t="str">
        <f>IFERROR(VLOOKUP($A13,'★共通（5-1-1）'!$A$9:$AH$126,18,FALSE)&amp;"","")</f>
        <v>10</v>
      </c>
      <c r="S13" s="107" t="str">
        <f>IFERROR(VLOOKUP($A13,'★共通（5-1-1）'!$A$9:$AH$126,19,FALSE)&amp;"","")</f>
        <v>10</v>
      </c>
      <c r="T13" s="107" t="str">
        <f>IFERROR(VLOOKUP($A13,'★共通（5-1-1）'!$A$9:$AH$126,20,FALSE)&amp;"","")</f>
        <v>10</v>
      </c>
      <c r="U13" s="107" t="str">
        <f>IFERROR(VLOOKUP($A13,'★共通（5-1-1）'!$A$9:$AH$126,21,FALSE)&amp;"","")</f>
        <v>10</v>
      </c>
      <c r="V13" s="107" t="str">
        <f>IFERROR(VLOOKUP($A13,'★共通（5-1-1）'!$A$9:$AH$126,22,FALSE)&amp;"","")</f>
        <v>10</v>
      </c>
      <c r="W13" s="107" t="str">
        <f>IFERROR(VLOOKUP($A13,'★共通（5-1-1）'!$A$9:$AH$126,23,FALSE)&amp;"","")</f>
        <v>10</v>
      </c>
      <c r="X13" s="107" t="str">
        <f>IFERROR(VLOOKUP($A13,'★共通（5-1-1）'!$A$9:$AH$126,24,FALSE)&amp;"","")</f>
        <v>10</v>
      </c>
      <c r="Y13" s="107" t="str">
        <f>IFERROR(VLOOKUP($A13,'★共通（5-1-1）'!$A$9:$AH$126,25,FALSE)&amp;"","")</f>
        <v>10</v>
      </c>
      <c r="Z13" s="107" t="str">
        <f>IFERROR(VLOOKUP($A13,'★共通（5-1-1）'!$A$9:$AH$126,26,FALSE)&amp;"","")</f>
        <v>10</v>
      </c>
      <c r="AA13" s="107" t="str">
        <f>IFERROR(VLOOKUP($A13,'★共通（5-1-1）'!$A$9:$AH$126,27,FALSE)&amp;"","")</f>
        <v>10</v>
      </c>
      <c r="AB13" s="107" t="str">
        <f>IFERROR(VLOOKUP($A13,'★共通（5-1-1）'!$A$9:$AH$126,28,FALSE)&amp;"","")</f>
        <v>10</v>
      </c>
      <c r="AC13" s="107" t="str">
        <f>IFERROR(VLOOKUP($A13,'★共通（5-1-1）'!$A$9:$AH$126,29,FALSE)&amp;"","")</f>
        <v>10</v>
      </c>
      <c r="AD13" s="107" t="str">
        <f>IFERROR(VLOOKUP($A13,'★共通（5-1-1）'!$A$9:$AH$126,30,FALSE)&amp;"","")</f>
        <v>10</v>
      </c>
      <c r="AE13" s="107" t="str">
        <f>IFERROR(VLOOKUP($A13,'★共通（5-1-1）'!$A$9:$AH$126,31,FALSE)&amp;"","")</f>
        <v>10</v>
      </c>
      <c r="AF13" s="107" t="str">
        <f>IFERROR(VLOOKUP($A13,'★共通（5-1-1）'!$A$9:$AH$126,32,FALSE)&amp;"","")</f>
        <v>10</v>
      </c>
      <c r="AG13" s="107" t="str">
        <f>IFERROR(VLOOKUP($A13,'★共通（5-1-1）'!$A$9:$AH$126,33,FALSE)&amp;"","")</f>
        <v>10</v>
      </c>
      <c r="AH13" s="107" t="str">
        <f>IFERROR(VLOOKUP($A13,'★共通（5-1-1）'!$A$9:$AH$126,34,FALSE)&amp;"","")</f>
        <v>10</v>
      </c>
      <c r="AI13" s="61"/>
      <c r="AJ13" s="65"/>
      <c r="AK13" s="65"/>
      <c r="AL13" s="61"/>
      <c r="AM13" s="59"/>
    </row>
    <row r="14" spans="1:39" ht="59.25" customHeight="1">
      <c r="A14" s="105">
        <v>7</v>
      </c>
      <c r="B14" s="105" t="str">
        <f>IFERROR(VLOOKUP($A14,'★共通（5-1-1）'!$A$9:$AH$126,2,FALSE)&amp;"","")</f>
        <v>介護報酬の見直し</v>
      </c>
      <c r="C14" s="106" t="str">
        <f>IFERROR(VLOOKUP($A14,'★共通（5-1-1）'!$A$9:$AH$126,3,FALSE)&amp;"","")</f>
        <v>多機能系サービスにおける認知症行動・心理症状緊急対応加算の創設</v>
      </c>
      <c r="D14" s="105" t="str">
        <f>IFERROR(VLOOKUP($A14,'★共通（5-1-1）'!$A$9:$AH$126,4,FALSE)&amp;"","")</f>
        <v>認知症行動・心理症状緊急対応加算</v>
      </c>
      <c r="E14" s="105" t="str">
        <f>IFERROR(VLOOKUP($A14,'★共通（5-1-1）'!$A$9:$AH$126,5,FALSE)&amp;"","")</f>
        <v>新</v>
      </c>
      <c r="F14" s="106" t="str">
        <f>IFERROR(VLOOKUP($A14,'★共通（5-1-1）'!$A$9:$AH$126,6,FALSE)&amp;"","")</f>
        <v>・在宅の認知症高齢者の緊急時の宿泊ニーズに対応できる環境づくりを一層推進する観点から、多機能系サービスについて、施設系サービス等と同様に、認知症行動・心理症状緊急対応加算を新たに創設する。
・ 医師が，認知症の行動・心理症状が認められるため，在宅での生活が困難であり，緊急に短期利用居宅介護を利用することが適当であると判断した者に対しサービスを行った場合。利用を開始した日から起算して７日間を限度として算定。</v>
      </c>
      <c r="G14" s="107" t="str">
        <f>IFERROR(VLOOKUP($A14,'★共通（5-1-1）'!$A$9:$AH$126,7,FALSE)&amp;"","")</f>
        <v/>
      </c>
      <c r="H14" s="107" t="str">
        <f>IFERROR(VLOOKUP($A14,'★共通（5-1-1）'!$A$9:$AH$126,8,FALSE)&amp;"","")</f>
        <v/>
      </c>
      <c r="I14" s="107" t="str">
        <f>IFERROR(VLOOKUP($A14,'★共通（5-1-1）'!$A$9:$AH$126,9,FALSE)&amp;"","")</f>
        <v/>
      </c>
      <c r="J14" s="107" t="str">
        <f>IFERROR(VLOOKUP($A14,'★共通（5-1-1）'!$A$9:$AH$126,10,FALSE)&amp;"","")</f>
        <v/>
      </c>
      <c r="K14" s="107" t="str">
        <f>IFERROR(VLOOKUP($A14,'★共通（5-1-1）'!$A$9:$AH$126,11,FALSE)&amp;"","")</f>
        <v/>
      </c>
      <c r="L14" s="107" t="str">
        <f>IFERROR(VLOOKUP($A14,'★共通（5-1-1）'!$A$9:$AH$126,12,FALSE)&amp;"","")</f>
        <v/>
      </c>
      <c r="M14" s="107" t="str">
        <f>IFERROR(VLOOKUP($A14,'★共通（5-1-1）'!$A$9:$AH$126,13,FALSE)&amp;"","")</f>
        <v/>
      </c>
      <c r="N14" s="107" t="str">
        <f>IFERROR(VLOOKUP($A14,'★共通（5-1-1）'!$A$9:$AH$126,14,FALSE)&amp;"","")</f>
        <v/>
      </c>
      <c r="O14" s="107" t="str">
        <f>IFERROR(VLOOKUP($A14,'★共通（5-1-1）'!$A$9:$AH$126,15,FALSE)&amp;"","")</f>
        <v/>
      </c>
      <c r="P14" s="107" t="str">
        <f>IFERROR(VLOOKUP($A14,'★共通（5-1-1）'!$A$9:$AH$126,16,FALSE)&amp;"","")</f>
        <v/>
      </c>
      <c r="Q14" s="107" t="str">
        <f>IFERROR(VLOOKUP($A14,'★共通（5-1-1）'!$A$9:$AH$126,17,FALSE)&amp;"","")</f>
        <v/>
      </c>
      <c r="R14" s="107" t="str">
        <f>IFERROR(VLOOKUP($A14,'★共通（5-1-1）'!$A$9:$AH$126,18,FALSE)&amp;"","")</f>
        <v/>
      </c>
      <c r="S14" s="107" t="str">
        <f>IFERROR(VLOOKUP($A14,'★共通（5-1-1）'!$A$9:$AH$126,19,FALSE)&amp;"","")</f>
        <v/>
      </c>
      <c r="T14" s="107" t="str">
        <f>IFERROR(VLOOKUP($A14,'★共通（5-1-1）'!$A$9:$AH$126,20,FALSE)&amp;"","")</f>
        <v/>
      </c>
      <c r="U14" s="107" t="str">
        <f>IFERROR(VLOOKUP($A14,'★共通（5-1-1）'!$A$9:$AH$126,21,FALSE)&amp;"","")</f>
        <v/>
      </c>
      <c r="V14" s="107" t="str">
        <f>IFERROR(VLOOKUP($A14,'★共通（5-1-1）'!$A$9:$AH$126,22,FALSE)&amp;"","")</f>
        <v/>
      </c>
      <c r="W14" s="107" t="str">
        <f>IFERROR(VLOOKUP($A14,'★共通（5-1-1）'!$A$9:$AH$126,23,FALSE)&amp;"","")</f>
        <v/>
      </c>
      <c r="X14" s="107" t="str">
        <f>IFERROR(VLOOKUP($A14,'★共通（5-1-1）'!$A$9:$AH$126,24,FALSE)&amp;"","")</f>
        <v>11</v>
      </c>
      <c r="Y14" s="107" t="str">
        <f>IFERROR(VLOOKUP($A14,'★共通（5-1-1）'!$A$9:$AH$126,25,FALSE)&amp;"","")</f>
        <v/>
      </c>
      <c r="Z14" s="107" t="str">
        <f>IFERROR(VLOOKUP($A14,'★共通（5-1-1）'!$A$9:$AH$126,26,FALSE)&amp;"","")</f>
        <v/>
      </c>
      <c r="AA14" s="107" t="str">
        <f>IFERROR(VLOOKUP($A14,'★共通（5-1-1）'!$A$9:$AH$126,27,FALSE)&amp;"","")</f>
        <v/>
      </c>
      <c r="AB14" s="107" t="str">
        <f>IFERROR(VLOOKUP($A14,'★共通（5-1-1）'!$A$9:$AH$126,28,FALSE)&amp;"","")</f>
        <v>11</v>
      </c>
      <c r="AC14" s="107" t="str">
        <f>IFERROR(VLOOKUP($A14,'★共通（5-1-1）'!$A$9:$AH$126,29,FALSE)&amp;"","")</f>
        <v/>
      </c>
      <c r="AD14" s="107" t="str">
        <f>IFERROR(VLOOKUP($A14,'★共通（5-1-1）'!$A$9:$AH$126,30,FALSE)&amp;"","")</f>
        <v/>
      </c>
      <c r="AE14" s="107" t="str">
        <f>IFERROR(VLOOKUP($A14,'★共通（5-1-1）'!$A$9:$AH$126,31,FALSE)&amp;"","")</f>
        <v/>
      </c>
      <c r="AF14" s="107" t="str">
        <f>IFERROR(VLOOKUP($A14,'★共通（5-1-1）'!$A$9:$AH$126,32,FALSE)&amp;"","")</f>
        <v/>
      </c>
      <c r="AG14" s="107" t="str">
        <f>IFERROR(VLOOKUP($A14,'★共通（5-1-1）'!$A$9:$AH$126,33,FALSE)&amp;"","")</f>
        <v/>
      </c>
      <c r="AH14" s="107" t="str">
        <f>IFERROR(VLOOKUP($A14,'★共通（5-1-1）'!$A$9:$AH$126,34,FALSE)&amp;"","")</f>
        <v/>
      </c>
      <c r="AI14" s="61"/>
      <c r="AJ14" s="61"/>
      <c r="AK14" s="61"/>
      <c r="AL14" s="61"/>
      <c r="AM14" s="59"/>
    </row>
    <row r="15" spans="1:39" ht="116.25" customHeight="1">
      <c r="A15" s="105">
        <v>8</v>
      </c>
      <c r="B15" s="105" t="str">
        <f>IFERROR(VLOOKUP($A15,'★共通（5-1-1）'!$A$9:$AH$126,2,FALSE)&amp;"","")</f>
        <v>運営基準の見直し</v>
      </c>
      <c r="C15" s="106" t="str">
        <f>IFERROR(VLOOKUP($A15,'★共通（5-1-1）'!$A$9:$AH$126,3,FALSE)&amp;"","")</f>
        <v>認知症介護基礎研修の受講の義務づけ</v>
      </c>
      <c r="D15" s="105" t="str">
        <f>IFERROR(VLOOKUP($A15,'★共通（5-1-1）'!$A$9:$AH$126,4,FALSE)&amp;"","")</f>
        <v/>
      </c>
      <c r="E15" s="105" t="str">
        <f>IFERROR(VLOOKUP($A15,'★共通（5-1-1）'!$A$9:$AH$126,5,FALSE)&amp;"","")</f>
        <v/>
      </c>
      <c r="F15" s="106" t="str">
        <f>IFERROR(VLOOKUP($A15,'★共通（5-1-1）'!$A$9:$AH$126,6,FALSE)&amp;"","")</f>
        <v>・認知症についての理解の下、本人主体の介護を行い、認知症の人の尊厳の保障を実現していく観点から、介護に関わる全ての者の認知症対応力を向上させていくため、介護サービス事業者に、介護に直接携わる職員のうち、医療・福祉関係の資格を有さない者について、認知症基礎研修を受講させるために必要な措置を講じることを義務づける。その際、３年の経過措置期間を設けることとするとともに，新入職員の受講についても１年の猶予期間を設けることとする。なお、認知症基礎研修については、質を確保しつつ、e ラーニングの活用等により受講しやすい環境整備を行う。</v>
      </c>
      <c r="G15" s="107" t="str">
        <f>IFERROR(VLOOKUP($A15,'★共通（5-1-1）'!$A$9:$AH$126,7,FALSE)&amp;"","")</f>
        <v/>
      </c>
      <c r="H15" s="107" t="str">
        <f>IFERROR(VLOOKUP($A15,'★共通（5-1-1）'!$A$9:$AH$126,8,FALSE)&amp;"","")</f>
        <v>12</v>
      </c>
      <c r="I15" s="107" t="str">
        <f>IFERROR(VLOOKUP($A15,'★共通（5-1-1）'!$A$9:$AH$126,9,FALSE)&amp;"","")</f>
        <v/>
      </c>
      <c r="J15" s="107" t="str">
        <f>IFERROR(VLOOKUP($A15,'★共通（5-1-1）'!$A$9:$AH$126,10,FALSE)&amp;"","")</f>
        <v/>
      </c>
      <c r="K15" s="107" t="str">
        <f>IFERROR(VLOOKUP($A15,'★共通（5-1-1）'!$A$9:$AH$126,11,FALSE)&amp;"","")</f>
        <v/>
      </c>
      <c r="L15" s="107" t="str">
        <f>IFERROR(VLOOKUP($A15,'★共通（5-1-1）'!$A$9:$AH$126,12,FALSE)&amp;"","")</f>
        <v>12</v>
      </c>
      <c r="M15" s="107" t="str">
        <f>IFERROR(VLOOKUP($A15,'★共通（5-1-1）'!$A$9:$AH$126,13,FALSE)&amp;"","")</f>
        <v>12</v>
      </c>
      <c r="N15" s="107" t="str">
        <f>IFERROR(VLOOKUP($A15,'★共通（5-1-1）'!$A$9:$AH$126,14,FALSE)&amp;"","")</f>
        <v>12</v>
      </c>
      <c r="O15" s="107" t="str">
        <f>IFERROR(VLOOKUP($A15,'★共通（5-1-1）'!$A$9:$AH$126,15,FALSE)&amp;"","")</f>
        <v>12</v>
      </c>
      <c r="P15" s="107" t="str">
        <f>IFERROR(VLOOKUP($A15,'★共通（5-1-1）'!$A$9:$AH$126,16,FALSE)&amp;"","")</f>
        <v>12</v>
      </c>
      <c r="Q15" s="107" t="str">
        <f>IFERROR(VLOOKUP($A15,'★共通（5-1-1）'!$A$9:$AH$126,17,FALSE)&amp;"","")</f>
        <v/>
      </c>
      <c r="R15" s="107" t="str">
        <f>IFERROR(VLOOKUP($A15,'★共通（5-1-1）'!$A$9:$AH$126,18,FALSE)&amp;"","")</f>
        <v/>
      </c>
      <c r="S15" s="107" t="str">
        <f>IFERROR(VLOOKUP($A15,'★共通（5-1-1）'!$A$9:$AH$126,19,FALSE)&amp;"","")</f>
        <v>12</v>
      </c>
      <c r="T15" s="107" t="str">
        <f>IFERROR(VLOOKUP($A15,'★共通（5-1-1）'!$A$9:$AH$126,20,FALSE)&amp;"","")</f>
        <v>12</v>
      </c>
      <c r="U15" s="107" t="str">
        <f>IFERROR(VLOOKUP($A15,'★共通（5-1-1）'!$A$9:$AH$126,21,FALSE)&amp;"","")</f>
        <v>12</v>
      </c>
      <c r="V15" s="107" t="str">
        <f>IFERROR(VLOOKUP($A15,'★共通（5-1-1）'!$A$9:$AH$126,22,FALSE)&amp;"","")</f>
        <v>12</v>
      </c>
      <c r="W15" s="107" t="str">
        <f>IFERROR(VLOOKUP($A15,'★共通（5-1-1）'!$A$9:$AH$126,23,FALSE)&amp;"","")</f>
        <v>12</v>
      </c>
      <c r="X15" s="107" t="str">
        <f>IFERROR(VLOOKUP($A15,'★共通（5-1-1）'!$A$9:$AH$126,24,FALSE)&amp;"","")</f>
        <v>12</v>
      </c>
      <c r="Y15" s="107" t="str">
        <f>IFERROR(VLOOKUP($A15,'★共通（5-1-1）'!$A$9:$AH$126,25,FALSE)&amp;"","")</f>
        <v>12</v>
      </c>
      <c r="Z15" s="107" t="str">
        <f>IFERROR(VLOOKUP($A15,'★共通（5-1-1）'!$A$9:$AH$126,26,FALSE)&amp;"","")</f>
        <v>12</v>
      </c>
      <c r="AA15" s="107" t="str">
        <f>IFERROR(VLOOKUP($A15,'★共通（5-1-1）'!$A$9:$AH$126,27,FALSE)&amp;"","")</f>
        <v>12</v>
      </c>
      <c r="AB15" s="107" t="str">
        <f>IFERROR(VLOOKUP($A15,'★共通（5-1-1）'!$A$9:$AH$126,28,FALSE)&amp;"","")</f>
        <v>12</v>
      </c>
      <c r="AC15" s="107" t="str">
        <f>IFERROR(VLOOKUP($A15,'★共通（5-1-1）'!$A$9:$AH$126,29,FALSE)&amp;"","")</f>
        <v/>
      </c>
      <c r="AD15" s="107" t="str">
        <f>IFERROR(VLOOKUP($A15,'★共通（5-1-1）'!$A$9:$AH$126,30,FALSE)&amp;"","")</f>
        <v>12</v>
      </c>
      <c r="AE15" s="107" t="str">
        <f>IFERROR(VLOOKUP($A15,'★共通（5-1-1）'!$A$9:$AH$126,31,FALSE)&amp;"","")</f>
        <v>12</v>
      </c>
      <c r="AF15" s="107" t="str">
        <f>IFERROR(VLOOKUP($A15,'★共通（5-1-1）'!$A$9:$AH$126,32,FALSE)&amp;"","")</f>
        <v>12</v>
      </c>
      <c r="AG15" s="107" t="str">
        <f>IFERROR(VLOOKUP($A15,'★共通（5-1-1）'!$A$9:$AH$126,33,FALSE)&amp;"","")</f>
        <v>12</v>
      </c>
      <c r="AH15" s="107" t="str">
        <f>IFERROR(VLOOKUP($A15,'★共通（5-1-1）'!$A$9:$AH$126,34,FALSE)&amp;"","")</f>
        <v/>
      </c>
      <c r="AI15" s="61"/>
      <c r="AJ15" s="61"/>
      <c r="AK15" s="61"/>
      <c r="AL15" s="61"/>
      <c r="AM15" s="59"/>
    </row>
    <row r="16" spans="1:39" ht="124.5" customHeight="1">
      <c r="A16" s="105">
        <v>9</v>
      </c>
      <c r="B16" s="105" t="str">
        <f>IFERROR(VLOOKUP($A16,'★共通（5-1-1）'!$A$9:$AH$126,2,FALSE)&amp;"","")</f>
        <v>運営基準の見直し</v>
      </c>
      <c r="C16" s="106" t="str">
        <f>IFERROR(VLOOKUP($A16,'★共通（5-1-1）'!$A$9:$AH$126,3,FALSE)&amp;"","")</f>
        <v>看取り期における本人の意思を尊重したケアの充実</v>
      </c>
      <c r="D16" s="105" t="str">
        <f>IFERROR(VLOOKUP($A16,'★共通（5-1-1）'!$A$9:$AH$126,4,FALSE)&amp;"","")</f>
        <v/>
      </c>
      <c r="E16" s="105" t="str">
        <f>IFERROR(VLOOKUP($A16,'★共通（5-1-1）'!$A$9:$AH$126,5,FALSE)&amp;"","")</f>
        <v/>
      </c>
      <c r="F16" s="106" t="str">
        <f>IFERROR(VLOOKUP($A16,'★共通（5-1-1）'!$A$9:$AH$126,6,FALSE)&amp;"","")</f>
        <v>・看取り期における本人・家族との十分な話し合いや他の関係者との連携を一層充実させる観点から、訪問看護等のターミナルケア加算における対応と同様に、基本報酬（介護医療院、介護療養型医療施設、短期入所療養介護（介護老人保健施設によるものを除く））や看取りに係る加算の算定要件において、「人生の最終段階における医療・ケアの決定プロセスに関するガイドライン」等の内容に沿った取組を行うことを求める。
・ 施設系サービスについて、サービスの提供にあたり、本人の意思を尊重した医療・ケアの方針決定に対する支援に努めることを求める。</v>
      </c>
      <c r="G16" s="107" t="str">
        <f>IFERROR(VLOOKUP($A16,'★共通（5-1-1）'!$A$9:$AH$126,7,FALSE)&amp;"","")</f>
        <v/>
      </c>
      <c r="H16" s="107" t="str">
        <f>IFERROR(VLOOKUP($A16,'★共通（5-1-1）'!$A$9:$AH$126,8,FALSE)&amp;"","")</f>
        <v/>
      </c>
      <c r="I16" s="107" t="str">
        <f>IFERROR(VLOOKUP($A16,'★共通（5-1-1）'!$A$9:$AH$126,9,FALSE)&amp;"","")</f>
        <v/>
      </c>
      <c r="J16" s="107" t="str">
        <f>IFERROR(VLOOKUP($A16,'★共通（5-1-1）'!$A$9:$AH$126,10,FALSE)&amp;"","")</f>
        <v/>
      </c>
      <c r="K16" s="107" t="str">
        <f>IFERROR(VLOOKUP($A16,'★共通（5-1-1）'!$A$9:$AH$126,11,FALSE)&amp;"","")</f>
        <v/>
      </c>
      <c r="L16" s="107" t="str">
        <f>IFERROR(VLOOKUP($A16,'★共通（5-1-1）'!$A$9:$AH$126,12,FALSE)&amp;"","")</f>
        <v/>
      </c>
      <c r="M16" s="107" t="str">
        <f>IFERROR(VLOOKUP($A16,'★共通（5-1-1）'!$A$9:$AH$126,13,FALSE)&amp;"","")</f>
        <v/>
      </c>
      <c r="N16" s="107" t="str">
        <f>IFERROR(VLOOKUP($A16,'★共通（5-1-1）'!$A$9:$AH$126,14,FALSE)&amp;"","")</f>
        <v/>
      </c>
      <c r="O16" s="107" t="str">
        <f>IFERROR(VLOOKUP($A16,'★共通（5-1-1）'!$A$9:$AH$126,15,FALSE)&amp;"","")</f>
        <v>14※老健・予防除く</v>
      </c>
      <c r="P16" s="107" t="str">
        <f>IFERROR(VLOOKUP($A16,'★共通（5-1-1）'!$A$9:$AH$126,16,FALSE)&amp;"","")</f>
        <v>14※予防除く</v>
      </c>
      <c r="Q16" s="107" t="str">
        <f>IFERROR(VLOOKUP($A16,'★共通（5-1-1）'!$A$9:$AH$126,17,FALSE)&amp;"","")</f>
        <v/>
      </c>
      <c r="R16" s="107" t="str">
        <f>IFERROR(VLOOKUP($A16,'★共通（5-1-1）'!$A$9:$AH$126,18,FALSE)&amp;"","")</f>
        <v/>
      </c>
      <c r="S16" s="107" t="str">
        <f>IFERROR(VLOOKUP($A16,'★共通（5-1-1）'!$A$9:$AH$126,19,FALSE)&amp;"","")</f>
        <v/>
      </c>
      <c r="T16" s="107" t="str">
        <f>IFERROR(VLOOKUP($A16,'★共通（5-1-1）'!$A$9:$AH$126,20,FALSE)&amp;"","")</f>
        <v/>
      </c>
      <c r="U16" s="107" t="str">
        <f>IFERROR(VLOOKUP($A16,'★共通（5-1-1）'!$A$9:$AH$126,21,FALSE)&amp;"","")</f>
        <v/>
      </c>
      <c r="V16" s="107" t="str">
        <f>IFERROR(VLOOKUP($A16,'★共通（5-1-1）'!$A$9:$AH$126,22,FALSE)&amp;"","")</f>
        <v/>
      </c>
      <c r="W16" s="107" t="str">
        <f>IFERROR(VLOOKUP($A16,'★共通（5-1-1）'!$A$9:$AH$126,23,FALSE)&amp;"","")</f>
        <v/>
      </c>
      <c r="X16" s="107" t="str">
        <f>IFERROR(VLOOKUP($A16,'★共通（5-1-1）'!$A$9:$AH$126,24,FALSE)&amp;"","")</f>
        <v>14※予防除く</v>
      </c>
      <c r="Y16" s="107" t="str">
        <f>IFERROR(VLOOKUP($A16,'★共通（5-1-1）'!$A$9:$AH$126,25,FALSE)&amp;"","")</f>
        <v>14※予防除く</v>
      </c>
      <c r="Z16" s="107" t="str">
        <f>IFERROR(VLOOKUP($A16,'★共通（5-1-1）'!$A$9:$AH$126,26,FALSE)&amp;"","")</f>
        <v>14※予防除く</v>
      </c>
      <c r="AA16" s="107" t="str">
        <f>IFERROR(VLOOKUP($A16,'★共通（5-1-1）'!$A$9:$AH$126,27,FALSE)&amp;"","")</f>
        <v>14</v>
      </c>
      <c r="AB16" s="107" t="str">
        <f>IFERROR(VLOOKUP($A16,'★共通（5-1-1）'!$A$9:$AH$126,28,FALSE)&amp;"","")</f>
        <v/>
      </c>
      <c r="AC16" s="107" t="str">
        <f>IFERROR(VLOOKUP($A16,'★共通（5-1-1）'!$A$9:$AH$126,29,FALSE)&amp;"","")</f>
        <v>14</v>
      </c>
      <c r="AD16" s="107" t="str">
        <f>IFERROR(VLOOKUP($A16,'★共通（5-1-1）'!$A$9:$AH$126,30,FALSE)&amp;"","")</f>
        <v>14</v>
      </c>
      <c r="AE16" s="107" t="str">
        <f>IFERROR(VLOOKUP($A16,'★共通（5-1-1）'!$A$9:$AH$126,31,FALSE)&amp;"","")</f>
        <v>14</v>
      </c>
      <c r="AF16" s="107" t="str">
        <f>IFERROR(VLOOKUP($A16,'★共通（5-1-1）'!$A$9:$AH$126,32,FALSE)&amp;"","")</f>
        <v>14</v>
      </c>
      <c r="AG16" s="107" t="str">
        <f>IFERROR(VLOOKUP($A16,'★共通（5-1-1）'!$A$9:$AH$126,33,FALSE)&amp;"","")</f>
        <v>14</v>
      </c>
      <c r="AH16" s="107" t="str">
        <f>IFERROR(VLOOKUP($A16,'★共通（5-1-1）'!$A$9:$AH$126,34,FALSE)&amp;"","")</f>
        <v/>
      </c>
      <c r="AI16" s="61"/>
      <c r="AJ16" s="61"/>
      <c r="AK16" s="61"/>
      <c r="AL16" s="61"/>
      <c r="AM16" s="59"/>
    </row>
    <row r="17" spans="1:39" ht="170.25" customHeight="1">
      <c r="A17" s="105">
        <v>10</v>
      </c>
      <c r="B17" s="105" t="str">
        <f>IFERROR(VLOOKUP($A17,'★共通（5-1-1）'!$A$9:$AH$126,2,FALSE)&amp;"","")</f>
        <v>介護報酬の見直し</v>
      </c>
      <c r="C17" s="106" t="str">
        <f>IFERROR(VLOOKUP($A17,'★共通（5-1-1）'!$A$9:$AH$126,3,FALSE)&amp;"","")</f>
        <v xml:space="preserve">特別養護老人ホームにおける看取りへの対応の充実
</v>
      </c>
      <c r="D17" s="105" t="str">
        <f>IFERROR(VLOOKUP($A17,'★共通（5-1-1）'!$A$9:$AH$126,4,FALSE)&amp;"","")</f>
        <v>看取り介護加算Ⅰ
看取り介護加算Ⅱ</v>
      </c>
      <c r="E17" s="105" t="str">
        <f>IFERROR(VLOOKUP($A17,'★共通（5-1-1）'!$A$9:$AH$126,5,FALSE)&amp;"","")</f>
        <v/>
      </c>
      <c r="F17" s="106" t="str">
        <f>IFERROR(VLOOKUP($A17,'★共通（5-1-1）'!$A$9:$AH$126,6,FALSE)&amp;"","")</f>
        <v>・特別養護老人ホームにおける中重度者や看取りへの対応の充実を図る観点から、以下の見直しを行う。
　ア 看取り介護加算について、以下の見直しを行う。
　　ⅰ 看取り期における本人・家族との十分な話し合いや他の関係者との連携を一層充実させる観点から、要件において、「人生の最終段階における医療・ケアの決定プロセスに関するガイドライン」等の内容に沿った取組を行うこと。
　　ⅱ 要件における看取りに関する協議等の参加者として、生活相談員を明記する。
　　ⅲ 算定日数期間を超えて看取りに係るケアを行っている実態があることを踏まえ、現行の死亡日以前 30 日前からの算定に加えて、それ以前の一定期間の対応についても新たに評価する区分を設ける。
　イ 施設サービス計画の作成にあたり、本人の意思を尊重した医療・ケアの方針決定に対する支援に努めること。</v>
      </c>
      <c r="G17" s="107" t="str">
        <f>IFERROR(VLOOKUP($A17,'★共通（5-1-1）'!$A$9:$AH$126,7,FALSE)&amp;"","")</f>
        <v/>
      </c>
      <c r="H17" s="107" t="str">
        <f>IFERROR(VLOOKUP($A17,'★共通（5-1-1）'!$A$9:$AH$126,8,FALSE)&amp;"","")</f>
        <v/>
      </c>
      <c r="I17" s="107" t="str">
        <f>IFERROR(VLOOKUP($A17,'★共通（5-1-1）'!$A$9:$AH$126,9,FALSE)&amp;"","")</f>
        <v/>
      </c>
      <c r="J17" s="107" t="str">
        <f>IFERROR(VLOOKUP($A17,'★共通（5-1-1）'!$A$9:$AH$126,10,FALSE)&amp;"","")</f>
        <v/>
      </c>
      <c r="K17" s="107" t="str">
        <f>IFERROR(VLOOKUP($A17,'★共通（5-1-1）'!$A$9:$AH$126,11,FALSE)&amp;"","")</f>
        <v/>
      </c>
      <c r="L17" s="107" t="str">
        <f>IFERROR(VLOOKUP($A17,'★共通（5-1-1）'!$A$9:$AH$126,12,FALSE)&amp;"","")</f>
        <v/>
      </c>
      <c r="M17" s="107" t="str">
        <f>IFERROR(VLOOKUP($A17,'★共通（5-1-1）'!$A$9:$AH$126,13,FALSE)&amp;"","")</f>
        <v/>
      </c>
      <c r="N17" s="107" t="str">
        <f>IFERROR(VLOOKUP($A17,'★共通（5-1-1）'!$A$9:$AH$126,14,FALSE)&amp;"","")</f>
        <v/>
      </c>
      <c r="O17" s="107" t="str">
        <f>IFERROR(VLOOKUP($A17,'★共通（5-1-1）'!$A$9:$AH$126,15,FALSE)&amp;"","")</f>
        <v/>
      </c>
      <c r="P17" s="107" t="str">
        <f>IFERROR(VLOOKUP($A17,'★共通（5-1-1）'!$A$9:$AH$126,16,FALSE)&amp;"","")</f>
        <v/>
      </c>
      <c r="Q17" s="107" t="str">
        <f>IFERROR(VLOOKUP($A17,'★共通（5-1-1）'!$A$9:$AH$126,17,FALSE)&amp;"","")</f>
        <v/>
      </c>
      <c r="R17" s="107" t="str">
        <f>IFERROR(VLOOKUP($A17,'★共通（5-1-1）'!$A$9:$AH$126,18,FALSE)&amp;"","")</f>
        <v/>
      </c>
      <c r="S17" s="107" t="str">
        <f>IFERROR(VLOOKUP($A17,'★共通（5-1-1）'!$A$9:$AH$126,19,FALSE)&amp;"","")</f>
        <v/>
      </c>
      <c r="T17" s="107" t="str">
        <f>IFERROR(VLOOKUP($A17,'★共通（5-1-1）'!$A$9:$AH$126,20,FALSE)&amp;"","")</f>
        <v/>
      </c>
      <c r="U17" s="107" t="str">
        <f>IFERROR(VLOOKUP($A17,'★共通（5-1-1）'!$A$9:$AH$126,21,FALSE)&amp;"","")</f>
        <v/>
      </c>
      <c r="V17" s="107" t="str">
        <f>IFERROR(VLOOKUP($A17,'★共通（5-1-1）'!$A$9:$AH$126,22,FALSE)&amp;"","")</f>
        <v/>
      </c>
      <c r="W17" s="107" t="str">
        <f>IFERROR(VLOOKUP($A17,'★共通（5-1-1）'!$A$9:$AH$126,23,FALSE)&amp;"","")</f>
        <v/>
      </c>
      <c r="X17" s="107" t="str">
        <f>IFERROR(VLOOKUP($A17,'★共通（5-1-1）'!$A$9:$AH$126,24,FALSE)&amp;"","")</f>
        <v/>
      </c>
      <c r="Y17" s="107" t="str">
        <f>IFERROR(VLOOKUP($A17,'★共通（5-1-1）'!$A$9:$AH$126,25,FALSE)&amp;"","")</f>
        <v/>
      </c>
      <c r="Z17" s="107" t="str">
        <f>IFERROR(VLOOKUP($A17,'★共通（5-1-1）'!$A$9:$AH$126,26,FALSE)&amp;"","")</f>
        <v/>
      </c>
      <c r="AA17" s="107" t="str">
        <f>IFERROR(VLOOKUP($A17,'★共通（5-1-1）'!$A$9:$AH$126,27,FALSE)&amp;"","")</f>
        <v>15</v>
      </c>
      <c r="AB17" s="107" t="str">
        <f>IFERROR(VLOOKUP($A17,'★共通（5-1-1）'!$A$9:$AH$126,28,FALSE)&amp;"","")</f>
        <v/>
      </c>
      <c r="AC17" s="107" t="str">
        <f>IFERROR(VLOOKUP($A17,'★共通（5-1-1）'!$A$9:$AH$126,29,FALSE)&amp;"","")</f>
        <v/>
      </c>
      <c r="AD17" s="107" t="str">
        <f>IFERROR(VLOOKUP($A17,'★共通（5-1-1）'!$A$9:$AH$126,30,FALSE)&amp;"","")</f>
        <v>15</v>
      </c>
      <c r="AE17" s="107" t="str">
        <f>IFERROR(VLOOKUP($A17,'★共通（5-1-1）'!$A$9:$AH$126,31,FALSE)&amp;"","")</f>
        <v/>
      </c>
      <c r="AF17" s="107" t="str">
        <f>IFERROR(VLOOKUP($A17,'★共通（5-1-1）'!$A$9:$AH$126,32,FALSE)&amp;"","")</f>
        <v/>
      </c>
      <c r="AG17" s="107" t="str">
        <f>IFERROR(VLOOKUP($A17,'★共通（5-1-1）'!$A$9:$AH$126,33,FALSE)&amp;"","")</f>
        <v/>
      </c>
      <c r="AH17" s="107" t="str">
        <f>IFERROR(VLOOKUP($A17,'★共通（5-1-1）'!$A$9:$AH$126,34,FALSE)&amp;"","")</f>
        <v/>
      </c>
      <c r="AI17" s="61"/>
      <c r="AJ17" s="61"/>
      <c r="AK17" s="61"/>
      <c r="AL17" s="61"/>
      <c r="AM17" s="59"/>
    </row>
    <row r="18" spans="1:39" ht="177" customHeight="1">
      <c r="A18" s="105">
        <v>11</v>
      </c>
      <c r="B18" s="105" t="str">
        <f>IFERROR(VLOOKUP($A18,'★共通（5-1-1）'!$A$9:$AH$126,2,FALSE)&amp;"","")</f>
        <v>介護報酬の見直し</v>
      </c>
      <c r="C18" s="106" t="str">
        <f>IFERROR(VLOOKUP($A18,'★共通（5-1-1）'!$A$9:$AH$126,3,FALSE)&amp;"","")</f>
        <v>介護老人保健施設における看取りへの対応の充実</v>
      </c>
      <c r="D18" s="105" t="str">
        <f>IFERROR(VLOOKUP($A18,'★共通（5-1-1）'!$A$9:$AH$126,4,FALSE)&amp;"","")</f>
        <v>ターミナルケア加算</v>
      </c>
      <c r="E18" s="105" t="str">
        <f>IFERROR(VLOOKUP($A18,'★共通（5-1-1）'!$A$9:$AH$126,5,FALSE)&amp;"","")</f>
        <v/>
      </c>
      <c r="F18" s="106" t="str">
        <f>IFERROR(VLOOKUP($A18,'★共通（5-1-1）'!$A$9:$AH$126,6,FALSE)&amp;"","")</f>
        <v>・介護老人保健施設における中重度者や看取りへの対応の充実を図る観点から、以下の見直しを行う。
　ア ターミナルケア加算について、以下の見直しを行う。
　　ⅰ 看取り期における本人・家族との十分な話し合いや他の関係者との連携を一層充実させる観点から、要件において、「人生の最終段階における医療・ケアの決定プロセスに関するガイドライン」等の内容に沿った取組を行うこと。
　　ⅱ 要件における看取りに関する協議等の参加者として、支援相談員を明記する。
　　ⅲ 算定日数期間を超えて看取りに係るケアを行っている実態があることを踏まえ、現行の死亡日以前 30 日前からの算定に加えて、それ以前の一定期間の対応について、新たに評価する区分を設ける。
　イ 施設サービス計画の作成にあたり、本人の意思を尊重した医療・ケアの方針決定に対する支援に努めること。</v>
      </c>
      <c r="G18" s="107" t="str">
        <f>IFERROR(VLOOKUP($A18,'★共通（5-1-1）'!$A$9:$AH$126,7,FALSE)&amp;"","")</f>
        <v/>
      </c>
      <c r="H18" s="107" t="str">
        <f>IFERROR(VLOOKUP($A18,'★共通（5-1-1）'!$A$9:$AH$126,8,FALSE)&amp;"","")</f>
        <v/>
      </c>
      <c r="I18" s="107" t="str">
        <f>IFERROR(VLOOKUP($A18,'★共通（5-1-1）'!$A$9:$AH$126,9,FALSE)&amp;"","")</f>
        <v/>
      </c>
      <c r="J18" s="107" t="str">
        <f>IFERROR(VLOOKUP($A18,'★共通（5-1-1）'!$A$9:$AH$126,10,FALSE)&amp;"","")</f>
        <v/>
      </c>
      <c r="K18" s="107" t="str">
        <f>IFERROR(VLOOKUP($A18,'★共通（5-1-1）'!$A$9:$AH$126,11,FALSE)&amp;"","")</f>
        <v/>
      </c>
      <c r="L18" s="107" t="str">
        <f>IFERROR(VLOOKUP($A18,'★共通（5-1-1）'!$A$9:$AH$126,12,FALSE)&amp;"","")</f>
        <v/>
      </c>
      <c r="M18" s="107" t="str">
        <f>IFERROR(VLOOKUP($A18,'★共通（5-1-1）'!$A$9:$AH$126,13,FALSE)&amp;"","")</f>
        <v/>
      </c>
      <c r="N18" s="107" t="str">
        <f>IFERROR(VLOOKUP($A18,'★共通（5-1-1）'!$A$9:$AH$126,14,FALSE)&amp;"","")</f>
        <v/>
      </c>
      <c r="O18" s="107" t="str">
        <f>IFERROR(VLOOKUP($A18,'★共通（5-1-1）'!$A$9:$AH$126,15,FALSE)&amp;"","")</f>
        <v/>
      </c>
      <c r="P18" s="107" t="str">
        <f>IFERROR(VLOOKUP($A18,'★共通（5-1-1）'!$A$9:$AH$126,16,FALSE)&amp;"","")</f>
        <v/>
      </c>
      <c r="Q18" s="107" t="str">
        <f>IFERROR(VLOOKUP($A18,'★共通（5-1-1）'!$A$9:$AH$126,17,FALSE)&amp;"","")</f>
        <v/>
      </c>
      <c r="R18" s="107" t="str">
        <f>IFERROR(VLOOKUP($A18,'★共通（5-1-1）'!$A$9:$AH$126,18,FALSE)&amp;"","")</f>
        <v/>
      </c>
      <c r="S18" s="107" t="str">
        <f>IFERROR(VLOOKUP($A18,'★共通（5-1-1）'!$A$9:$AH$126,19,FALSE)&amp;"","")</f>
        <v/>
      </c>
      <c r="T18" s="107" t="str">
        <f>IFERROR(VLOOKUP($A18,'★共通（5-1-1）'!$A$9:$AH$126,20,FALSE)&amp;"","")</f>
        <v/>
      </c>
      <c r="U18" s="107" t="str">
        <f>IFERROR(VLOOKUP($A18,'★共通（5-1-1）'!$A$9:$AH$126,21,FALSE)&amp;"","")</f>
        <v/>
      </c>
      <c r="V18" s="107" t="str">
        <f>IFERROR(VLOOKUP($A18,'★共通（5-1-1）'!$A$9:$AH$126,22,FALSE)&amp;"","")</f>
        <v/>
      </c>
      <c r="W18" s="107" t="str">
        <f>IFERROR(VLOOKUP($A18,'★共通（5-1-1）'!$A$9:$AH$126,23,FALSE)&amp;"","")</f>
        <v/>
      </c>
      <c r="X18" s="107" t="str">
        <f>IFERROR(VLOOKUP($A18,'★共通（5-1-1）'!$A$9:$AH$126,24,FALSE)&amp;"","")</f>
        <v/>
      </c>
      <c r="Y18" s="107" t="str">
        <f>IFERROR(VLOOKUP($A18,'★共通（5-1-1）'!$A$9:$AH$126,25,FALSE)&amp;"","")</f>
        <v/>
      </c>
      <c r="Z18" s="107" t="str">
        <f>IFERROR(VLOOKUP($A18,'★共通（5-1-1）'!$A$9:$AH$126,26,FALSE)&amp;"","")</f>
        <v/>
      </c>
      <c r="AA18" s="107" t="str">
        <f>IFERROR(VLOOKUP($A18,'★共通（5-1-1）'!$A$9:$AH$126,27,FALSE)&amp;"","")</f>
        <v/>
      </c>
      <c r="AB18" s="107" t="str">
        <f>IFERROR(VLOOKUP($A18,'★共通（5-1-1）'!$A$9:$AH$126,28,FALSE)&amp;"","")</f>
        <v/>
      </c>
      <c r="AC18" s="107" t="str">
        <f>IFERROR(VLOOKUP($A18,'★共通（5-1-1）'!$A$9:$AH$126,29,FALSE)&amp;"","")</f>
        <v/>
      </c>
      <c r="AD18" s="107" t="str">
        <f>IFERROR(VLOOKUP($A18,'★共通（5-1-1）'!$A$9:$AH$126,30,FALSE)&amp;"","")</f>
        <v/>
      </c>
      <c r="AE18" s="107" t="str">
        <f>IFERROR(VLOOKUP($A18,'★共通（5-1-1）'!$A$9:$AH$126,31,FALSE)&amp;"","")</f>
        <v>16</v>
      </c>
      <c r="AF18" s="107" t="str">
        <f>IFERROR(VLOOKUP($A18,'★共通（5-1-1）'!$A$9:$AH$126,32,FALSE)&amp;"","")</f>
        <v/>
      </c>
      <c r="AG18" s="107" t="str">
        <f>IFERROR(VLOOKUP($A18,'★共通（5-1-1）'!$A$9:$AH$126,33,FALSE)&amp;"","")</f>
        <v/>
      </c>
      <c r="AH18" s="107" t="str">
        <f>IFERROR(VLOOKUP($A18,'★共通（5-1-1）'!$A$9:$AH$126,34,FALSE)&amp;"","")</f>
        <v/>
      </c>
      <c r="AI18" s="61"/>
      <c r="AJ18" s="61"/>
      <c r="AK18" s="61"/>
      <c r="AL18" s="61"/>
      <c r="AM18" s="59"/>
    </row>
    <row r="19" spans="1:39" ht="126" customHeight="1">
      <c r="A19" s="105">
        <v>12</v>
      </c>
      <c r="B19" s="105" t="str">
        <f>IFERROR(VLOOKUP($A19,'★共通（5-1-1）'!$A$9:$AH$126,2,FALSE)&amp;"","")</f>
        <v>介護報酬の見直し</v>
      </c>
      <c r="C19" s="106" t="str">
        <f>IFERROR(VLOOKUP($A19,'★共通（5-1-1）'!$A$9:$AH$126,3,FALSE)&amp;"","")</f>
        <v>介護医療院等における看取りへの対応の充実</v>
      </c>
      <c r="D19" s="105" t="str">
        <f>IFERROR(VLOOKUP($A19,'★共通（5-1-1）'!$A$9:$AH$126,4,FALSE)&amp;"","")</f>
        <v/>
      </c>
      <c r="E19" s="105" t="str">
        <f>IFERROR(VLOOKUP($A19,'★共通（5-1-1）'!$A$9:$AH$126,5,FALSE)&amp;"","")</f>
        <v/>
      </c>
      <c r="F19" s="106" t="str">
        <f>IFERROR(VLOOKUP($A19,'★共通（5-1-1）'!$A$9:$AH$126,6,FALSE)&amp;"","")</f>
        <v>・介護医療院及び介護療養型医療施設における看取り期における本人・家族との十分な話し合いや他の関係者との連携を一層充実させる観点から、以下の見直しを行う。
　ア 基本報酬の算定要件において、「人生の最終段階における医療・ケアの決定プロセスに関するガイドライン」等の内容に沿った取組を行うこと。
　イ 施設サービス計画の作成にあたり、本人の意思を尊重した医療・ケアの方針決定に対する支援に努めること。</v>
      </c>
      <c r="G19" s="107" t="str">
        <f>IFERROR(VLOOKUP($A19,'★共通（5-1-1）'!$A$9:$AH$126,7,FALSE)&amp;"","")</f>
        <v/>
      </c>
      <c r="H19" s="107" t="str">
        <f>IFERROR(VLOOKUP($A19,'★共通（5-1-1）'!$A$9:$AH$126,8,FALSE)&amp;"","")</f>
        <v/>
      </c>
      <c r="I19" s="107" t="str">
        <f>IFERROR(VLOOKUP($A19,'★共通（5-1-1）'!$A$9:$AH$126,9,FALSE)&amp;"","")</f>
        <v/>
      </c>
      <c r="J19" s="107" t="str">
        <f>IFERROR(VLOOKUP($A19,'★共通（5-1-1）'!$A$9:$AH$126,10,FALSE)&amp;"","")</f>
        <v/>
      </c>
      <c r="K19" s="107" t="str">
        <f>IFERROR(VLOOKUP($A19,'★共通（5-1-1）'!$A$9:$AH$126,11,FALSE)&amp;"","")</f>
        <v/>
      </c>
      <c r="L19" s="107" t="str">
        <f>IFERROR(VLOOKUP($A19,'★共通（5-1-1）'!$A$9:$AH$126,12,FALSE)&amp;"","")</f>
        <v/>
      </c>
      <c r="M19" s="107" t="str">
        <f>IFERROR(VLOOKUP($A19,'★共通（5-1-1）'!$A$9:$AH$126,13,FALSE)&amp;"","")</f>
        <v/>
      </c>
      <c r="N19" s="107" t="str">
        <f>IFERROR(VLOOKUP($A19,'★共通（5-1-1）'!$A$9:$AH$126,14,FALSE)&amp;"","")</f>
        <v/>
      </c>
      <c r="O19" s="107" t="str">
        <f>IFERROR(VLOOKUP($A19,'★共通（5-1-1）'!$A$9:$AH$126,15,FALSE)&amp;"","")</f>
        <v>17※老健除く</v>
      </c>
      <c r="P19" s="107" t="str">
        <f>IFERROR(VLOOKUP($A19,'★共通（5-1-1）'!$A$9:$AH$126,16,FALSE)&amp;"","")</f>
        <v/>
      </c>
      <c r="Q19" s="107" t="str">
        <f>IFERROR(VLOOKUP($A19,'★共通（5-1-1）'!$A$9:$AH$126,17,FALSE)&amp;"","")</f>
        <v/>
      </c>
      <c r="R19" s="107" t="str">
        <f>IFERROR(VLOOKUP($A19,'★共通（5-1-1）'!$A$9:$AH$126,18,FALSE)&amp;"","")</f>
        <v/>
      </c>
      <c r="S19" s="107" t="str">
        <f>IFERROR(VLOOKUP($A19,'★共通（5-1-1）'!$A$9:$AH$126,19,FALSE)&amp;"","")</f>
        <v/>
      </c>
      <c r="T19" s="107" t="str">
        <f>IFERROR(VLOOKUP($A19,'★共通（5-1-1）'!$A$9:$AH$126,20,FALSE)&amp;"","")</f>
        <v/>
      </c>
      <c r="U19" s="107" t="str">
        <f>IFERROR(VLOOKUP($A19,'★共通（5-1-1）'!$A$9:$AH$126,21,FALSE)&amp;"","")</f>
        <v/>
      </c>
      <c r="V19" s="107" t="str">
        <f>IFERROR(VLOOKUP($A19,'★共通（5-1-1）'!$A$9:$AH$126,22,FALSE)&amp;"","")</f>
        <v/>
      </c>
      <c r="W19" s="107" t="str">
        <f>IFERROR(VLOOKUP($A19,'★共通（5-1-1）'!$A$9:$AH$126,23,FALSE)&amp;"","")</f>
        <v/>
      </c>
      <c r="X19" s="107" t="str">
        <f>IFERROR(VLOOKUP($A19,'★共通（5-1-1）'!$A$9:$AH$126,24,FALSE)&amp;"","")</f>
        <v/>
      </c>
      <c r="Y19" s="107" t="str">
        <f>IFERROR(VLOOKUP($A19,'★共通（5-1-1）'!$A$9:$AH$126,25,FALSE)&amp;"","")</f>
        <v/>
      </c>
      <c r="Z19" s="107" t="str">
        <f>IFERROR(VLOOKUP($A19,'★共通（5-1-1）'!$A$9:$AH$126,26,FALSE)&amp;"","")</f>
        <v/>
      </c>
      <c r="AA19" s="107" t="str">
        <f>IFERROR(VLOOKUP($A19,'★共通（5-1-1）'!$A$9:$AH$126,27,FALSE)&amp;"","")</f>
        <v/>
      </c>
      <c r="AB19" s="107" t="str">
        <f>IFERROR(VLOOKUP($A19,'★共通（5-1-1）'!$A$9:$AH$126,28,FALSE)&amp;"","")</f>
        <v/>
      </c>
      <c r="AC19" s="107" t="str">
        <f>IFERROR(VLOOKUP($A19,'★共通（5-1-1）'!$A$9:$AH$126,29,FALSE)&amp;"","")</f>
        <v/>
      </c>
      <c r="AD19" s="107" t="str">
        <f>IFERROR(VLOOKUP($A19,'★共通（5-1-1）'!$A$9:$AH$126,30,FALSE)&amp;"","")</f>
        <v/>
      </c>
      <c r="AE19" s="107" t="str">
        <f>IFERROR(VLOOKUP($A19,'★共通（5-1-1）'!$A$9:$AH$126,31,FALSE)&amp;"","")</f>
        <v/>
      </c>
      <c r="AF19" s="107" t="str">
        <f>IFERROR(VLOOKUP($A19,'★共通（5-1-1）'!$A$9:$AH$126,32,FALSE)&amp;"","")</f>
        <v>17</v>
      </c>
      <c r="AG19" s="107" t="str">
        <f>IFERROR(VLOOKUP($A19,'★共通（5-1-1）'!$A$9:$AH$126,33,FALSE)&amp;"","")</f>
        <v>17</v>
      </c>
      <c r="AH19" s="107" t="str">
        <f>IFERROR(VLOOKUP($A19,'★共通（5-1-1）'!$A$9:$AH$126,34,FALSE)&amp;"","")</f>
        <v/>
      </c>
      <c r="AI19" s="61"/>
      <c r="AJ19" s="61"/>
      <c r="AK19" s="61"/>
      <c r="AL19" s="61"/>
      <c r="AM19" s="59"/>
    </row>
    <row r="20" spans="1:39" ht="156" customHeight="1">
      <c r="A20" s="105">
        <v>13</v>
      </c>
      <c r="B20" s="105" t="str">
        <f>IFERROR(VLOOKUP($A20,'★共通（5-1-1）'!$A$9:$AH$126,2,FALSE)&amp;"","")</f>
        <v>介護報酬の見直し</v>
      </c>
      <c r="C20" s="106" t="str">
        <f>IFERROR(VLOOKUP($A20,'★共通（5-1-1）'!$A$9:$AH$126,3,FALSE)&amp;"","")</f>
        <v>介護付きホームにおける看取りへの対応の充実</v>
      </c>
      <c r="D20" s="105" t="str">
        <f>IFERROR(VLOOKUP($A20,'★共通（5-1-1）'!$A$9:$AH$126,4,FALSE)&amp;"","")</f>
        <v>看取り介護加算Ⅰ
看取り介護加算Ⅱ（新）</v>
      </c>
      <c r="E20" s="105" t="str">
        <f>IFERROR(VLOOKUP($A20,'★共通（5-1-1）'!$A$9:$AH$126,5,FALSE)&amp;"","")</f>
        <v/>
      </c>
      <c r="F20" s="106" t="str">
        <f>IFERROR(VLOOKUP($A20,'★共通（5-1-1）'!$A$9:$AH$126,6,FALSE)&amp;"","")</f>
        <v>・介護付きホームにおける中重度者や看取りへの対応の充実を図る観点から、看取り介護加算について、以下の見直しを行う。
　ア 看取り期における本人・家族との十分な話し合いや他の関係者との連携を一層充実させる観点から、要件において、「人生の最終段階における医療・ケアの決定プロセスに関するガイドライン」等の内容に沿った取組を行うことを求める。（※上記①の再掲）
　イ 要件における看取りに関する協議等の参加者として、生活相談員を明記する。
　ウ 算定日数期間を超えて看取りに係るケアを行っている実態があることを踏まえ、現行の死亡日以前 30 日前からの算定に加えて、それ以前の一定期間の対応について、新たに評価する区分を設ける。
　エ 看取り期において夜勤又は宿直により看護職員を配置している場合に評価する新たな区分を設ける。</v>
      </c>
      <c r="G20" s="107" t="str">
        <f>IFERROR(VLOOKUP($A20,'★共通（5-1-1）'!$A$9:$AH$126,7,FALSE)&amp;"","")</f>
        <v/>
      </c>
      <c r="H20" s="107" t="str">
        <f>IFERROR(VLOOKUP($A20,'★共通（5-1-1）'!$A$9:$AH$126,8,FALSE)&amp;"","")</f>
        <v/>
      </c>
      <c r="I20" s="107" t="str">
        <f>IFERROR(VLOOKUP($A20,'★共通（5-1-1）'!$A$9:$AH$126,9,FALSE)&amp;"","")</f>
        <v/>
      </c>
      <c r="J20" s="107" t="str">
        <f>IFERROR(VLOOKUP($A20,'★共通（5-1-1）'!$A$9:$AH$126,10,FALSE)&amp;"","")</f>
        <v/>
      </c>
      <c r="K20" s="107" t="str">
        <f>IFERROR(VLOOKUP($A20,'★共通（5-1-1）'!$A$9:$AH$126,11,FALSE)&amp;"","")</f>
        <v/>
      </c>
      <c r="L20" s="107" t="str">
        <f>IFERROR(VLOOKUP($A20,'★共通（5-1-1）'!$A$9:$AH$126,12,FALSE)&amp;"","")</f>
        <v/>
      </c>
      <c r="M20" s="107" t="str">
        <f>IFERROR(VLOOKUP($A20,'★共通（5-1-1）'!$A$9:$AH$126,13,FALSE)&amp;"","")</f>
        <v/>
      </c>
      <c r="N20" s="107" t="str">
        <f>IFERROR(VLOOKUP($A20,'★共通（5-1-1）'!$A$9:$AH$126,14,FALSE)&amp;"","")</f>
        <v/>
      </c>
      <c r="O20" s="107" t="str">
        <f>IFERROR(VLOOKUP($A20,'★共通（5-1-1）'!$A$9:$AH$126,15,FALSE)&amp;"","")</f>
        <v/>
      </c>
      <c r="P20" s="107" t="str">
        <f>IFERROR(VLOOKUP($A20,'★共通（5-1-1）'!$A$9:$AH$126,16,FALSE)&amp;"","")</f>
        <v>18※予防除く</v>
      </c>
      <c r="Q20" s="107" t="str">
        <f>IFERROR(VLOOKUP($A20,'★共通（5-1-1）'!$A$9:$AH$126,17,FALSE)&amp;"","")</f>
        <v/>
      </c>
      <c r="R20" s="107" t="str">
        <f>IFERROR(VLOOKUP($A20,'★共通（5-1-1）'!$A$9:$AH$126,18,FALSE)&amp;"","")</f>
        <v/>
      </c>
      <c r="S20" s="107" t="str">
        <f>IFERROR(VLOOKUP($A20,'★共通（5-1-1）'!$A$9:$AH$126,19,FALSE)&amp;"","")</f>
        <v/>
      </c>
      <c r="T20" s="107" t="str">
        <f>IFERROR(VLOOKUP($A20,'★共通（5-1-1）'!$A$9:$AH$126,20,FALSE)&amp;"","")</f>
        <v/>
      </c>
      <c r="U20" s="107" t="str">
        <f>IFERROR(VLOOKUP($A20,'★共通（5-1-1）'!$A$9:$AH$126,21,FALSE)&amp;"","")</f>
        <v/>
      </c>
      <c r="V20" s="107" t="str">
        <f>IFERROR(VLOOKUP($A20,'★共通（5-1-1）'!$A$9:$AH$126,22,FALSE)&amp;"","")</f>
        <v/>
      </c>
      <c r="W20" s="107" t="str">
        <f>IFERROR(VLOOKUP($A20,'★共通（5-1-1）'!$A$9:$AH$126,23,FALSE)&amp;"","")</f>
        <v/>
      </c>
      <c r="X20" s="107" t="str">
        <f>IFERROR(VLOOKUP($A20,'★共通（5-1-1）'!$A$9:$AH$126,24,FALSE)&amp;"","")</f>
        <v/>
      </c>
      <c r="Y20" s="107" t="str">
        <f>IFERROR(VLOOKUP($A20,'★共通（5-1-1）'!$A$9:$AH$126,25,FALSE)&amp;"","")</f>
        <v/>
      </c>
      <c r="Z20" s="107" t="str">
        <f>IFERROR(VLOOKUP($A20,'★共通（5-1-1）'!$A$9:$AH$126,26,FALSE)&amp;"","")</f>
        <v>18</v>
      </c>
      <c r="AA20" s="107" t="str">
        <f>IFERROR(VLOOKUP($A20,'★共通（5-1-1）'!$A$9:$AH$126,27,FALSE)&amp;"","")</f>
        <v/>
      </c>
      <c r="AB20" s="107" t="str">
        <f>IFERROR(VLOOKUP($A20,'★共通（5-1-1）'!$A$9:$AH$126,28,FALSE)&amp;"","")</f>
        <v/>
      </c>
      <c r="AC20" s="107" t="str">
        <f>IFERROR(VLOOKUP($A20,'★共通（5-1-1）'!$A$9:$AH$126,29,FALSE)&amp;"","")</f>
        <v/>
      </c>
      <c r="AD20" s="107" t="str">
        <f>IFERROR(VLOOKUP($A20,'★共通（5-1-1）'!$A$9:$AH$126,30,FALSE)&amp;"","")</f>
        <v/>
      </c>
      <c r="AE20" s="107" t="str">
        <f>IFERROR(VLOOKUP($A20,'★共通（5-1-1）'!$A$9:$AH$126,31,FALSE)&amp;"","")</f>
        <v/>
      </c>
      <c r="AF20" s="107" t="str">
        <f>IFERROR(VLOOKUP($A20,'★共通（5-1-1）'!$A$9:$AH$126,32,FALSE)&amp;"","")</f>
        <v/>
      </c>
      <c r="AG20" s="107" t="str">
        <f>IFERROR(VLOOKUP($A20,'★共通（5-1-1）'!$A$9:$AH$126,33,FALSE)&amp;"","")</f>
        <v/>
      </c>
      <c r="AH20" s="107" t="str">
        <f>IFERROR(VLOOKUP($A20,'★共通（5-1-1）'!$A$9:$AH$126,34,FALSE)&amp;"","")</f>
        <v/>
      </c>
      <c r="AI20" s="61"/>
      <c r="AJ20" s="61"/>
      <c r="AK20" s="61"/>
      <c r="AL20" s="61"/>
      <c r="AM20" s="59"/>
    </row>
    <row r="21" spans="1:39" ht="126" customHeight="1">
      <c r="A21" s="105">
        <v>14</v>
      </c>
      <c r="B21" s="105" t="str">
        <f>IFERROR(VLOOKUP($A21,'★共通（5-1-1）'!$A$9:$AH$126,2,FALSE)&amp;"","")</f>
        <v>介護報酬の見直し</v>
      </c>
      <c r="C21" s="106" t="str">
        <f>IFERROR(VLOOKUP($A21,'★共通（5-1-1）'!$A$9:$AH$126,3,FALSE)&amp;"","")</f>
        <v>認知症グループホームにおける看取りへの対応の充実</v>
      </c>
      <c r="D21" s="105" t="str">
        <f>IFERROR(VLOOKUP($A21,'★共通（5-1-1）'!$A$9:$AH$126,4,FALSE)&amp;"","")</f>
        <v>看取り介護加算</v>
      </c>
      <c r="E21" s="105" t="str">
        <f>IFERROR(VLOOKUP($A21,'★共通（5-1-1）'!$A$9:$AH$126,5,FALSE)&amp;"","")</f>
        <v/>
      </c>
      <c r="F21" s="106" t="str">
        <f>IFERROR(VLOOKUP($A21,'★共通（5-1-1）'!$A$9:$AH$126,6,FALSE)&amp;"","")</f>
        <v>・認知症グループホームにおける中重度者や看取りへの対応の充実を図る観点から、看取り介護加算について、以下の見直しを行う。
　ア 看取り期における本人・家族との十分な話し合いや他の関係者との連携を一層充実させる観点から、要件において、「人生の最終段階における医療・ケアの決定プロセスに関するガイドライン」等の内容に沿った取組を行うこと。
　イ 算定日数期間を超えて看取りに係るケアを行っている実態があることを踏まえ、現行の死亡日以前 30 日前からの算定に加えて、それ以前の一定期間の対応について、新たに評価する区分を設ける。</v>
      </c>
      <c r="G21" s="107" t="str">
        <f>IFERROR(VLOOKUP($A21,'★共通（5-1-1）'!$A$9:$AH$126,7,FALSE)&amp;"","")</f>
        <v/>
      </c>
      <c r="H21" s="107" t="str">
        <f>IFERROR(VLOOKUP($A21,'★共通（5-1-1）'!$A$9:$AH$126,8,FALSE)&amp;"","")</f>
        <v/>
      </c>
      <c r="I21" s="107" t="str">
        <f>IFERROR(VLOOKUP($A21,'★共通（5-1-1）'!$A$9:$AH$126,9,FALSE)&amp;"","")</f>
        <v/>
      </c>
      <c r="J21" s="107" t="str">
        <f>IFERROR(VLOOKUP($A21,'★共通（5-1-1）'!$A$9:$AH$126,10,FALSE)&amp;"","")</f>
        <v/>
      </c>
      <c r="K21" s="107" t="str">
        <f>IFERROR(VLOOKUP($A21,'★共通（5-1-1）'!$A$9:$AH$126,11,FALSE)&amp;"","")</f>
        <v/>
      </c>
      <c r="L21" s="107" t="str">
        <f>IFERROR(VLOOKUP($A21,'★共通（5-1-1）'!$A$9:$AH$126,12,FALSE)&amp;"","")</f>
        <v/>
      </c>
      <c r="M21" s="107" t="str">
        <f>IFERROR(VLOOKUP($A21,'★共通（5-1-1）'!$A$9:$AH$126,13,FALSE)&amp;"","")</f>
        <v/>
      </c>
      <c r="N21" s="107" t="str">
        <f>IFERROR(VLOOKUP($A21,'★共通（5-1-1）'!$A$9:$AH$126,14,FALSE)&amp;"","")</f>
        <v/>
      </c>
      <c r="O21" s="107" t="str">
        <f>IFERROR(VLOOKUP($A21,'★共通（5-1-1）'!$A$9:$AH$126,15,FALSE)&amp;"","")</f>
        <v/>
      </c>
      <c r="P21" s="107" t="str">
        <f>IFERROR(VLOOKUP($A21,'★共通（5-1-1）'!$A$9:$AH$126,16,FALSE)&amp;"","")</f>
        <v/>
      </c>
      <c r="Q21" s="107" t="str">
        <f>IFERROR(VLOOKUP($A21,'★共通（5-1-1）'!$A$9:$AH$126,17,FALSE)&amp;"","")</f>
        <v/>
      </c>
      <c r="R21" s="107" t="str">
        <f>IFERROR(VLOOKUP($A21,'★共通（5-1-1）'!$A$9:$AH$126,18,FALSE)&amp;"","")</f>
        <v/>
      </c>
      <c r="S21" s="107" t="str">
        <f>IFERROR(VLOOKUP($A21,'★共通（5-1-1）'!$A$9:$AH$126,19,FALSE)&amp;"","")</f>
        <v/>
      </c>
      <c r="T21" s="107" t="str">
        <f>IFERROR(VLOOKUP($A21,'★共通（5-1-1）'!$A$9:$AH$126,20,FALSE)&amp;"","")</f>
        <v/>
      </c>
      <c r="U21" s="107" t="str">
        <f>IFERROR(VLOOKUP($A21,'★共通（5-1-1）'!$A$9:$AH$126,21,FALSE)&amp;"","")</f>
        <v/>
      </c>
      <c r="V21" s="107" t="str">
        <f>IFERROR(VLOOKUP($A21,'★共通（5-1-1）'!$A$9:$AH$126,22,FALSE)&amp;"","")</f>
        <v/>
      </c>
      <c r="W21" s="107" t="str">
        <f>IFERROR(VLOOKUP($A21,'★共通（5-1-1）'!$A$9:$AH$126,23,FALSE)&amp;"","")</f>
        <v/>
      </c>
      <c r="X21" s="107" t="str">
        <f>IFERROR(VLOOKUP($A21,'★共通（5-1-1）'!$A$9:$AH$126,24,FALSE)&amp;"","")</f>
        <v/>
      </c>
      <c r="Y21" s="107" t="str">
        <f>IFERROR(VLOOKUP($A21,'★共通（5-1-1）'!$A$9:$AH$126,25,FALSE)&amp;"","")</f>
        <v>19※予防除く</v>
      </c>
      <c r="Z21" s="107" t="str">
        <f>IFERROR(VLOOKUP($A21,'★共通（5-1-1）'!$A$9:$AH$126,26,FALSE)&amp;"","")</f>
        <v/>
      </c>
      <c r="AA21" s="107" t="str">
        <f>IFERROR(VLOOKUP($A21,'★共通（5-1-1）'!$A$9:$AH$126,27,FALSE)&amp;"","")</f>
        <v/>
      </c>
      <c r="AB21" s="107" t="str">
        <f>IFERROR(VLOOKUP($A21,'★共通（5-1-1）'!$A$9:$AH$126,28,FALSE)&amp;"","")</f>
        <v/>
      </c>
      <c r="AC21" s="107" t="str">
        <f>IFERROR(VLOOKUP($A21,'★共通（5-1-1）'!$A$9:$AH$126,29,FALSE)&amp;"","")</f>
        <v/>
      </c>
      <c r="AD21" s="107" t="str">
        <f>IFERROR(VLOOKUP($A21,'★共通（5-1-1）'!$A$9:$AH$126,30,FALSE)&amp;"","")</f>
        <v/>
      </c>
      <c r="AE21" s="107" t="str">
        <f>IFERROR(VLOOKUP($A21,'★共通（5-1-1）'!$A$9:$AH$126,31,FALSE)&amp;"","")</f>
        <v/>
      </c>
      <c r="AF21" s="107" t="str">
        <f>IFERROR(VLOOKUP($A21,'★共通（5-1-1）'!$A$9:$AH$126,32,FALSE)&amp;"","")</f>
        <v/>
      </c>
      <c r="AG21" s="107" t="str">
        <f>IFERROR(VLOOKUP($A21,'★共通（5-1-1）'!$A$9:$AH$126,33,FALSE)&amp;"","")</f>
        <v/>
      </c>
      <c r="AH21" s="107" t="str">
        <f>IFERROR(VLOOKUP($A21,'★共通（5-1-1）'!$A$9:$AH$126,34,FALSE)&amp;"","")</f>
        <v/>
      </c>
      <c r="AI21" s="61"/>
      <c r="AJ21" s="61"/>
      <c r="AK21" s="61"/>
      <c r="AL21" s="61"/>
      <c r="AM21" s="59"/>
    </row>
    <row r="22" spans="1:39" ht="126" customHeight="1">
      <c r="A22" s="105">
        <v>15</v>
      </c>
      <c r="B22" s="105" t="str">
        <f>IFERROR(VLOOKUP($A22,'★共通（5-1-1）'!$A$9:$AH$126,2,FALSE)&amp;"","")</f>
        <v>介護報酬の見直し</v>
      </c>
      <c r="C22" s="106" t="str">
        <f>IFERROR(VLOOKUP($A22,'★共通（5-1-1）'!$A$9:$AH$126,3,FALSE)&amp;"","")</f>
        <v>訪問介護における看取り期の対応の評価</v>
      </c>
      <c r="D22" s="105" t="str">
        <f>IFERROR(VLOOKUP($A22,'★共通（5-1-1）'!$A$9:$AH$126,4,FALSE)&amp;"","")</f>
        <v/>
      </c>
      <c r="E22" s="105" t="str">
        <f>IFERROR(VLOOKUP($A22,'★共通（5-1-1）'!$A$9:$AH$126,5,FALSE)&amp;"","")</f>
        <v/>
      </c>
      <c r="F22" s="106" t="str">
        <f>IFERROR(VLOOKUP($A22,'★共通（5-1-1）'!$A$9:$AH$126,6,FALSE)&amp;"","")</f>
        <v>・看取り期における対応の充実と適切な評価を図る観点から、看取り期には頻回の訪問介護が必要とされるとともに、柔軟な対応が求められることを踏まえ、看取り期の利用者に訪問介護を提供する場合に、訪問介護に係る２時間ルール（前回提供した訪問介護からおおむね２時間未満の間隔で訪問介護が行われた場合には、２回分の介護報酬を算定するのではなく、それぞれのサービス提供に係る所要時間を合算して報酬を算定すること）の運用を弾力化し、２時間未満の間隔で訪問介護が行われた場合に、所要時間を合算せずにそれぞれの所定単位数の算定を可能とする。
（対象：医師が一般に認められている医学的知見に基づき回復の見込みがないと診断した者に訪問介護を提供する場合）</v>
      </c>
      <c r="G22" s="107" t="str">
        <f>IFERROR(VLOOKUP($A22,'★共通（5-1-1）'!$A$9:$AH$126,7,FALSE)&amp;"","")</f>
        <v>20</v>
      </c>
      <c r="H22" s="107" t="str">
        <f>IFERROR(VLOOKUP($A22,'★共通（5-1-1）'!$A$9:$AH$126,8,FALSE)&amp;"","")</f>
        <v/>
      </c>
      <c r="I22" s="107" t="str">
        <f>IFERROR(VLOOKUP($A22,'★共通（5-1-1）'!$A$9:$AH$126,9,FALSE)&amp;"","")</f>
        <v/>
      </c>
      <c r="J22" s="107" t="str">
        <f>IFERROR(VLOOKUP($A22,'★共通（5-1-1）'!$A$9:$AH$126,10,FALSE)&amp;"","")</f>
        <v/>
      </c>
      <c r="K22" s="107" t="str">
        <f>IFERROR(VLOOKUP($A22,'★共通（5-1-1）'!$A$9:$AH$126,11,FALSE)&amp;"","")</f>
        <v/>
      </c>
      <c r="L22" s="107" t="str">
        <f>IFERROR(VLOOKUP($A22,'★共通（5-1-1）'!$A$9:$AH$126,12,FALSE)&amp;"","")</f>
        <v/>
      </c>
      <c r="M22" s="107" t="str">
        <f>IFERROR(VLOOKUP($A22,'★共通（5-1-1）'!$A$9:$AH$126,13,FALSE)&amp;"","")</f>
        <v/>
      </c>
      <c r="N22" s="107" t="str">
        <f>IFERROR(VLOOKUP($A22,'★共通（5-1-1）'!$A$9:$AH$126,14,FALSE)&amp;"","")</f>
        <v/>
      </c>
      <c r="O22" s="107" t="str">
        <f>IFERROR(VLOOKUP($A22,'★共通（5-1-1）'!$A$9:$AH$126,15,FALSE)&amp;"","")</f>
        <v/>
      </c>
      <c r="P22" s="107" t="str">
        <f>IFERROR(VLOOKUP($A22,'★共通（5-1-1）'!$A$9:$AH$126,16,FALSE)&amp;"","")</f>
        <v/>
      </c>
      <c r="Q22" s="107" t="str">
        <f>IFERROR(VLOOKUP($A22,'★共通（5-1-1）'!$A$9:$AH$126,17,FALSE)&amp;"","")</f>
        <v/>
      </c>
      <c r="R22" s="107" t="str">
        <f>IFERROR(VLOOKUP($A22,'★共通（5-1-1）'!$A$9:$AH$126,18,FALSE)&amp;"","")</f>
        <v/>
      </c>
      <c r="S22" s="107" t="str">
        <f>IFERROR(VLOOKUP($A22,'★共通（5-1-1）'!$A$9:$AH$126,19,FALSE)&amp;"","")</f>
        <v/>
      </c>
      <c r="T22" s="107" t="str">
        <f>IFERROR(VLOOKUP($A22,'★共通（5-1-1）'!$A$9:$AH$126,20,FALSE)&amp;"","")</f>
        <v/>
      </c>
      <c r="U22" s="107" t="str">
        <f>IFERROR(VLOOKUP($A22,'★共通（5-1-1）'!$A$9:$AH$126,21,FALSE)&amp;"","")</f>
        <v/>
      </c>
      <c r="V22" s="107" t="str">
        <f>IFERROR(VLOOKUP($A22,'★共通（5-1-1）'!$A$9:$AH$126,22,FALSE)&amp;"","")</f>
        <v/>
      </c>
      <c r="W22" s="107" t="str">
        <f>IFERROR(VLOOKUP($A22,'★共通（5-1-1）'!$A$9:$AH$126,23,FALSE)&amp;"","")</f>
        <v/>
      </c>
      <c r="X22" s="107" t="str">
        <f>IFERROR(VLOOKUP($A22,'★共通（5-1-1）'!$A$9:$AH$126,24,FALSE)&amp;"","")</f>
        <v/>
      </c>
      <c r="Y22" s="107" t="str">
        <f>IFERROR(VLOOKUP($A22,'★共通（5-1-1）'!$A$9:$AH$126,25,FALSE)&amp;"","")</f>
        <v/>
      </c>
      <c r="Z22" s="107" t="str">
        <f>IFERROR(VLOOKUP($A22,'★共通（5-1-1）'!$A$9:$AH$126,26,FALSE)&amp;"","")</f>
        <v/>
      </c>
      <c r="AA22" s="107" t="str">
        <f>IFERROR(VLOOKUP($A22,'★共通（5-1-1）'!$A$9:$AH$126,27,FALSE)&amp;"","")</f>
        <v/>
      </c>
      <c r="AB22" s="107" t="str">
        <f>IFERROR(VLOOKUP($A22,'★共通（5-1-1）'!$A$9:$AH$126,28,FALSE)&amp;"","")</f>
        <v/>
      </c>
      <c r="AC22" s="107" t="str">
        <f>IFERROR(VLOOKUP($A22,'★共通（5-1-1）'!$A$9:$AH$126,29,FALSE)&amp;"","")</f>
        <v/>
      </c>
      <c r="AD22" s="107" t="str">
        <f>IFERROR(VLOOKUP($A22,'★共通（5-1-1）'!$A$9:$AH$126,30,FALSE)&amp;"","")</f>
        <v/>
      </c>
      <c r="AE22" s="107" t="str">
        <f>IFERROR(VLOOKUP($A22,'★共通（5-1-1）'!$A$9:$AH$126,31,FALSE)&amp;"","")</f>
        <v/>
      </c>
      <c r="AF22" s="107" t="str">
        <f>IFERROR(VLOOKUP($A22,'★共通（5-1-1）'!$A$9:$AH$126,32,FALSE)&amp;"","")</f>
        <v/>
      </c>
      <c r="AG22" s="107" t="str">
        <f>IFERROR(VLOOKUP($A22,'★共通（5-1-1）'!$A$9:$AH$126,33,FALSE)&amp;"","")</f>
        <v/>
      </c>
      <c r="AH22" s="107" t="str">
        <f>IFERROR(VLOOKUP($A22,'★共通（5-1-1）'!$A$9:$AH$126,34,FALSE)&amp;"","")</f>
        <v/>
      </c>
      <c r="AI22" s="61"/>
      <c r="AJ22" s="61"/>
      <c r="AK22" s="61"/>
      <c r="AL22" s="61"/>
      <c r="AM22" s="59"/>
    </row>
    <row r="23" spans="1:39" ht="77.25" customHeight="1">
      <c r="A23" s="105">
        <v>16</v>
      </c>
      <c r="B23" s="105" t="str">
        <f>IFERROR(VLOOKUP($A23,'★共通（5-1-1）'!$A$9:$AH$126,2,FALSE)&amp;"","")</f>
        <v>運営基準の見直し</v>
      </c>
      <c r="C23" s="106" t="str">
        <f>IFERROR(VLOOKUP($A23,'★共通（5-1-1）'!$A$9:$AH$126,3,FALSE)&amp;"","")</f>
        <v>通所困難な利用者の入浴機会の確保</v>
      </c>
      <c r="D23" s="105" t="str">
        <f>IFERROR(VLOOKUP($A23,'★共通（5-1-1）'!$A$9:$AH$126,4,FALSE)&amp;"","")</f>
        <v/>
      </c>
      <c r="E23" s="105" t="str">
        <f>IFERROR(VLOOKUP($A23,'★共通（5-1-1）'!$A$9:$AH$126,5,FALSE)&amp;"","")</f>
        <v/>
      </c>
      <c r="F23" s="106" t="str">
        <f>IFERROR(VLOOKUP($A23,'★共通（5-1-1）'!$A$9:$AH$126,6,FALSE)&amp;"","")</f>
        <v>・看取り期等で多機能系サービスへの通いが困難となった状態不安定な利用者に入浴の機会を確保する観点から、多機能系サービスの提供にあたって、併算定ができない訪問入浴介護のサービスを、多機能系サービス事業者の負担の下で提供することが可能であることを明確化する。</v>
      </c>
      <c r="G23" s="107" t="str">
        <f>IFERROR(VLOOKUP($A23,'★共通（5-1-1）'!$A$9:$AH$126,7,FALSE)&amp;"","")</f>
        <v/>
      </c>
      <c r="H23" s="107" t="str">
        <f>IFERROR(VLOOKUP($A23,'★共通（5-1-1）'!$A$9:$AH$126,8,FALSE)&amp;"","")</f>
        <v/>
      </c>
      <c r="I23" s="107" t="str">
        <f>IFERROR(VLOOKUP($A23,'★共通（5-1-1）'!$A$9:$AH$126,9,FALSE)&amp;"","")</f>
        <v/>
      </c>
      <c r="J23" s="107" t="str">
        <f>IFERROR(VLOOKUP($A23,'★共通（5-1-1）'!$A$9:$AH$126,10,FALSE)&amp;"","")</f>
        <v/>
      </c>
      <c r="K23" s="107" t="str">
        <f>IFERROR(VLOOKUP($A23,'★共通（5-1-1）'!$A$9:$AH$126,11,FALSE)&amp;"","")</f>
        <v/>
      </c>
      <c r="L23" s="107" t="str">
        <f>IFERROR(VLOOKUP($A23,'★共通（5-1-1）'!$A$9:$AH$126,12,FALSE)&amp;"","")</f>
        <v/>
      </c>
      <c r="M23" s="107" t="str">
        <f>IFERROR(VLOOKUP($A23,'★共通（5-1-1）'!$A$9:$AH$126,13,FALSE)&amp;"","")</f>
        <v/>
      </c>
      <c r="N23" s="107" t="str">
        <f>IFERROR(VLOOKUP($A23,'★共通（5-1-1）'!$A$9:$AH$126,14,FALSE)&amp;"","")</f>
        <v/>
      </c>
      <c r="O23" s="107" t="str">
        <f>IFERROR(VLOOKUP($A23,'★共通（5-1-1）'!$A$9:$AH$126,15,FALSE)&amp;"","")</f>
        <v/>
      </c>
      <c r="P23" s="107" t="str">
        <f>IFERROR(VLOOKUP($A23,'★共通（5-1-1）'!$A$9:$AH$126,16,FALSE)&amp;"","")</f>
        <v/>
      </c>
      <c r="Q23" s="107" t="str">
        <f>IFERROR(VLOOKUP($A23,'★共通（5-1-1）'!$A$9:$AH$126,17,FALSE)&amp;"","")</f>
        <v/>
      </c>
      <c r="R23" s="107" t="str">
        <f>IFERROR(VLOOKUP($A23,'★共通（5-1-1）'!$A$9:$AH$126,18,FALSE)&amp;"","")</f>
        <v/>
      </c>
      <c r="S23" s="107" t="str">
        <f>IFERROR(VLOOKUP($A23,'★共通（5-1-1）'!$A$9:$AH$126,19,FALSE)&amp;"","")</f>
        <v/>
      </c>
      <c r="T23" s="107" t="str">
        <f>IFERROR(VLOOKUP($A23,'★共通（5-1-1）'!$A$9:$AH$126,20,FALSE)&amp;"","")</f>
        <v/>
      </c>
      <c r="U23" s="107" t="str">
        <f>IFERROR(VLOOKUP($A23,'★共通（5-1-1）'!$A$9:$AH$126,21,FALSE)&amp;"","")</f>
        <v/>
      </c>
      <c r="V23" s="107" t="str">
        <f>IFERROR(VLOOKUP($A23,'★共通（5-1-1）'!$A$9:$AH$126,22,FALSE)&amp;"","")</f>
        <v/>
      </c>
      <c r="W23" s="107" t="str">
        <f>IFERROR(VLOOKUP($A23,'★共通（5-1-1）'!$A$9:$AH$126,23,FALSE)&amp;"","")</f>
        <v/>
      </c>
      <c r="X23" s="107" t="str">
        <f>IFERROR(VLOOKUP($A23,'★共通（5-1-1）'!$A$9:$AH$126,24,FALSE)&amp;"","")</f>
        <v>21</v>
      </c>
      <c r="Y23" s="107" t="str">
        <f>IFERROR(VLOOKUP($A23,'★共通（5-1-1）'!$A$9:$AH$126,25,FALSE)&amp;"","")</f>
        <v/>
      </c>
      <c r="Z23" s="107" t="str">
        <f>IFERROR(VLOOKUP($A23,'★共通（5-1-1）'!$A$9:$AH$126,26,FALSE)&amp;"","")</f>
        <v/>
      </c>
      <c r="AA23" s="107" t="str">
        <f>IFERROR(VLOOKUP($A23,'★共通（5-1-1）'!$A$9:$AH$126,27,FALSE)&amp;"","")</f>
        <v/>
      </c>
      <c r="AB23" s="107" t="str">
        <f>IFERROR(VLOOKUP($A23,'★共通（5-1-1）'!$A$9:$AH$126,28,FALSE)&amp;"","")</f>
        <v>21</v>
      </c>
      <c r="AC23" s="107" t="str">
        <f>IFERROR(VLOOKUP($A23,'★共通（5-1-1）'!$A$9:$AH$126,29,FALSE)&amp;"","")</f>
        <v/>
      </c>
      <c r="AD23" s="107" t="str">
        <f>IFERROR(VLOOKUP($A23,'★共通（5-1-1）'!$A$9:$AH$126,30,FALSE)&amp;"","")</f>
        <v/>
      </c>
      <c r="AE23" s="107" t="str">
        <f>IFERROR(VLOOKUP($A23,'★共通（5-1-1）'!$A$9:$AH$126,31,FALSE)&amp;"","")</f>
        <v/>
      </c>
      <c r="AF23" s="107" t="str">
        <f>IFERROR(VLOOKUP($A23,'★共通（5-1-1）'!$A$9:$AH$126,32,FALSE)&amp;"","")</f>
        <v/>
      </c>
      <c r="AG23" s="107" t="str">
        <f>IFERROR(VLOOKUP($A23,'★共通（5-1-1）'!$A$9:$AH$126,33,FALSE)&amp;"","")</f>
        <v/>
      </c>
      <c r="AH23" s="107" t="str">
        <f>IFERROR(VLOOKUP($A23,'★共通（5-1-1）'!$A$9:$AH$126,34,FALSE)&amp;"","")</f>
        <v/>
      </c>
      <c r="AI23" s="61"/>
      <c r="AJ23" s="61"/>
      <c r="AK23" s="61"/>
      <c r="AL23" s="61"/>
      <c r="AM23" s="59"/>
    </row>
    <row r="24" spans="1:39" ht="192" customHeight="1">
      <c r="A24" s="105">
        <v>17</v>
      </c>
      <c r="B24" s="105" t="str">
        <f>IFERROR(VLOOKUP($A24,'★共通（5-1-1）'!$A$9:$AH$126,2,FALSE)&amp;"","")</f>
        <v>運営基準の見直し</v>
      </c>
      <c r="C24" s="106" t="str">
        <f>IFERROR(VLOOKUP($A24,'★共通（5-1-1）'!$A$9:$AH$126,3,FALSE)&amp;"","")</f>
        <v>基本方針を踏まえた居宅療養管理指導の実施と多職種連携の推進</v>
      </c>
      <c r="D24" s="105" t="str">
        <f>IFERROR(VLOOKUP($A24,'★共通（5-1-1）'!$A$9:$AH$126,4,FALSE)&amp;"","")</f>
        <v/>
      </c>
      <c r="E24" s="105" t="str">
        <f>IFERROR(VLOOKUP($A24,'★共通（5-1-1）'!$A$9:$AH$126,5,FALSE)&amp;"","")</f>
        <v/>
      </c>
      <c r="F24" s="106" t="str">
        <f>IFERROR(VLOOKUP($A24,'★共通（5-1-1）'!$A$9:$AH$126,6,FALSE)&amp;"","")</f>
        <v>・居宅療養管理指導について、基本方針を踏まえ、利用者がその有する能力に応じ自立した日常生活を営むことができるよう、より適切なサービスを提供していく観点から、近年、「かかりつけ医等が患者の社会生活面の課題にも目を向け、地域社会における様々な支援へとつなげる取組」を進める動きがあることも踏まえ、また多職種間での情報共有促進の観点から、見直しを行う。
　ア 医師・歯科医師が居宅療養管理指導を行う際には、利用者の社会生活面の課題にも目を向け、地域における多様な社会資源につながるよう留意し、必要に応じて、指導、助言等を行う。
　イ 薬剤師・歯科衛生士・管理栄養士が居宅療養管理指導を行う際には、医師・歯科医師の指導、助言等につながる情報の把握に努め，必要な情報を医師、歯科医師に提供する。
　ウ 多職種間での情報共有促進の観点から、薬剤師は、療養上適切な居宅サービスが提供されるために必要があると認める場合や、居宅介護支援事業者等から求めがあった場合は、居宅サービス計画の作成、居宅サービスの提供等に必要な情報提供又は助言を行う。</v>
      </c>
      <c r="G24" s="107" t="str">
        <f>IFERROR(VLOOKUP($A24,'★共通（5-1-1）'!$A$9:$AH$126,7,FALSE)&amp;"","")</f>
        <v/>
      </c>
      <c r="H24" s="107" t="str">
        <f>IFERROR(VLOOKUP($A24,'★共通（5-1-1）'!$A$9:$AH$126,8,FALSE)&amp;"","")</f>
        <v/>
      </c>
      <c r="I24" s="107" t="str">
        <f>IFERROR(VLOOKUP($A24,'★共通（5-1-1）'!$A$9:$AH$126,9,FALSE)&amp;"","")</f>
        <v/>
      </c>
      <c r="J24" s="107" t="str">
        <f>IFERROR(VLOOKUP($A24,'★共通（5-1-1）'!$A$9:$AH$126,10,FALSE)&amp;"","")</f>
        <v/>
      </c>
      <c r="K24" s="107" t="str">
        <f>IFERROR(VLOOKUP($A24,'★共通（5-1-1）'!$A$9:$AH$126,11,FALSE)&amp;"","")</f>
        <v>23</v>
      </c>
      <c r="L24" s="107" t="str">
        <f>IFERROR(VLOOKUP($A24,'★共通（5-1-1）'!$A$9:$AH$126,12,FALSE)&amp;"","")</f>
        <v/>
      </c>
      <c r="M24" s="107" t="str">
        <f>IFERROR(VLOOKUP($A24,'★共通（5-1-1）'!$A$9:$AH$126,13,FALSE)&amp;"","")</f>
        <v/>
      </c>
      <c r="N24" s="107" t="str">
        <f>IFERROR(VLOOKUP($A24,'★共通（5-1-1）'!$A$9:$AH$126,14,FALSE)&amp;"","")</f>
        <v/>
      </c>
      <c r="O24" s="107" t="str">
        <f>IFERROR(VLOOKUP($A24,'★共通（5-1-1）'!$A$9:$AH$126,15,FALSE)&amp;"","")</f>
        <v/>
      </c>
      <c r="P24" s="107" t="str">
        <f>IFERROR(VLOOKUP($A24,'★共通（5-1-1）'!$A$9:$AH$126,16,FALSE)&amp;"","")</f>
        <v/>
      </c>
      <c r="Q24" s="107" t="str">
        <f>IFERROR(VLOOKUP($A24,'★共通（5-1-1）'!$A$9:$AH$126,17,FALSE)&amp;"","")</f>
        <v/>
      </c>
      <c r="R24" s="107" t="str">
        <f>IFERROR(VLOOKUP($A24,'★共通（5-1-1）'!$A$9:$AH$126,18,FALSE)&amp;"","")</f>
        <v/>
      </c>
      <c r="S24" s="107" t="str">
        <f>IFERROR(VLOOKUP($A24,'★共通（5-1-1）'!$A$9:$AH$126,19,FALSE)&amp;"","")</f>
        <v/>
      </c>
      <c r="T24" s="107" t="str">
        <f>IFERROR(VLOOKUP($A24,'★共通（5-1-1）'!$A$9:$AH$126,20,FALSE)&amp;"","")</f>
        <v/>
      </c>
      <c r="U24" s="107" t="str">
        <f>IFERROR(VLOOKUP($A24,'★共通（5-1-1）'!$A$9:$AH$126,21,FALSE)&amp;"","")</f>
        <v/>
      </c>
      <c r="V24" s="107" t="str">
        <f>IFERROR(VLOOKUP($A24,'★共通（5-1-1）'!$A$9:$AH$126,22,FALSE)&amp;"","")</f>
        <v/>
      </c>
      <c r="W24" s="107" t="str">
        <f>IFERROR(VLOOKUP($A24,'★共通（5-1-1）'!$A$9:$AH$126,23,FALSE)&amp;"","")</f>
        <v/>
      </c>
      <c r="X24" s="107" t="str">
        <f>IFERROR(VLOOKUP($A24,'★共通（5-1-1）'!$A$9:$AH$126,24,FALSE)&amp;"","")</f>
        <v/>
      </c>
      <c r="Y24" s="107" t="str">
        <f>IFERROR(VLOOKUP($A24,'★共通（5-1-1）'!$A$9:$AH$126,25,FALSE)&amp;"","")</f>
        <v/>
      </c>
      <c r="Z24" s="107" t="str">
        <f>IFERROR(VLOOKUP($A24,'★共通（5-1-1）'!$A$9:$AH$126,26,FALSE)&amp;"","")</f>
        <v/>
      </c>
      <c r="AA24" s="107" t="str">
        <f>IFERROR(VLOOKUP($A24,'★共通（5-1-1）'!$A$9:$AH$126,27,FALSE)&amp;"","")</f>
        <v/>
      </c>
      <c r="AB24" s="107" t="str">
        <f>IFERROR(VLOOKUP($A24,'★共通（5-1-1）'!$A$9:$AH$126,28,FALSE)&amp;"","")</f>
        <v/>
      </c>
      <c r="AC24" s="107" t="str">
        <f>IFERROR(VLOOKUP($A24,'★共通（5-1-1）'!$A$9:$AH$126,29,FALSE)&amp;"","")</f>
        <v/>
      </c>
      <c r="AD24" s="107" t="str">
        <f>IFERROR(VLOOKUP($A24,'★共通（5-1-1）'!$A$9:$AH$126,30,FALSE)&amp;"","")</f>
        <v/>
      </c>
      <c r="AE24" s="107" t="str">
        <f>IFERROR(VLOOKUP($A24,'★共通（5-1-1）'!$A$9:$AH$126,31,FALSE)&amp;"","")</f>
        <v/>
      </c>
      <c r="AF24" s="107" t="str">
        <f>IFERROR(VLOOKUP($A24,'★共通（5-1-1）'!$A$9:$AH$126,32,FALSE)&amp;"","")</f>
        <v/>
      </c>
      <c r="AG24" s="107" t="str">
        <f>IFERROR(VLOOKUP($A24,'★共通（5-1-1）'!$A$9:$AH$126,33,FALSE)&amp;"","")</f>
        <v/>
      </c>
      <c r="AH24" s="107" t="str">
        <f>IFERROR(VLOOKUP($A24,'★共通（5-1-1）'!$A$9:$AH$126,34,FALSE)&amp;"","")</f>
        <v/>
      </c>
      <c r="AI24" s="65"/>
      <c r="AJ24" s="61"/>
      <c r="AK24" s="61"/>
      <c r="AL24" s="61"/>
      <c r="AM24" s="59"/>
    </row>
    <row r="25" spans="1:39" ht="145.5" customHeight="1">
      <c r="A25" s="105">
        <v>18</v>
      </c>
      <c r="B25" s="105" t="str">
        <f>IFERROR(VLOOKUP($A25,'★共通（5-1-1）'!$A$9:$AH$126,2,FALSE)&amp;"","")</f>
        <v>運営基準の見直し</v>
      </c>
      <c r="C25" s="106" t="str">
        <f>IFERROR(VLOOKUP($A25,'★共通（5-1-1）'!$A$9:$AH$126,3,FALSE)&amp;"","")</f>
        <v>医師・歯科医師から介護支援専門員への情報提供の充実</v>
      </c>
      <c r="D25" s="105" t="str">
        <f>IFERROR(VLOOKUP($A25,'★共通（5-1-1）'!$A$9:$AH$126,4,FALSE)&amp;"","")</f>
        <v/>
      </c>
      <c r="E25" s="105" t="str">
        <f>IFERROR(VLOOKUP($A25,'★共通（5-1-1）'!$A$9:$AH$126,5,FALSE)&amp;"","")</f>
        <v/>
      </c>
      <c r="F25" s="106" t="str">
        <f>IFERROR(VLOOKUP($A25,'★共通（5-1-1）'!$A$9:$AH$126,6,FALSE)&amp;"","")</f>
        <v>・医師・歯科医師による居宅療養管理指導について、医師・歯科医師から介護支援専門員に適時に必要な情報が提供され、ケアマネジメントに活用されるようにする観点から、算定要件である介護支援専門員への情報提供に当たっての様式について見直しを行う。
　〇医師：主治医意見書の様式を踏まえた新たな様式を設定。
　〇歯科医師：歯科疾患在宅療養管理料（医療）の様式を踏まえた新たな様式を設定。
　〇様式には、居宅要介護者の社会生活面の課題にも目を向け、地域社会における様々な支援へとつながるよう、関連の記載欄を設定。</v>
      </c>
      <c r="G25" s="107" t="str">
        <f>IFERROR(VLOOKUP($A25,'★共通（5-1-1）'!$A$9:$AH$126,7,FALSE)&amp;"","")</f>
        <v/>
      </c>
      <c r="H25" s="107" t="str">
        <f>IFERROR(VLOOKUP($A25,'★共通（5-1-1）'!$A$9:$AH$126,8,FALSE)&amp;"","")</f>
        <v/>
      </c>
      <c r="I25" s="107" t="str">
        <f>IFERROR(VLOOKUP($A25,'★共通（5-1-1）'!$A$9:$AH$126,9,FALSE)&amp;"","")</f>
        <v/>
      </c>
      <c r="J25" s="107" t="str">
        <f>IFERROR(VLOOKUP($A25,'★共通（5-1-1）'!$A$9:$AH$126,10,FALSE)&amp;"","")</f>
        <v/>
      </c>
      <c r="K25" s="107" t="str">
        <f>IFERROR(VLOOKUP($A25,'★共通（5-1-1）'!$A$9:$AH$126,11,FALSE)&amp;"","")</f>
        <v>24</v>
      </c>
      <c r="L25" s="107" t="str">
        <f>IFERROR(VLOOKUP($A25,'★共通（5-1-1）'!$A$9:$AH$126,12,FALSE)&amp;"","")</f>
        <v/>
      </c>
      <c r="M25" s="107" t="str">
        <f>IFERROR(VLOOKUP($A25,'★共通（5-1-1）'!$A$9:$AH$126,13,FALSE)&amp;"","")</f>
        <v/>
      </c>
      <c r="N25" s="107" t="str">
        <f>IFERROR(VLOOKUP($A25,'★共通（5-1-1）'!$A$9:$AH$126,14,FALSE)&amp;"","")</f>
        <v/>
      </c>
      <c r="O25" s="107" t="str">
        <f>IFERROR(VLOOKUP($A25,'★共通（5-1-1）'!$A$9:$AH$126,15,FALSE)&amp;"","")</f>
        <v/>
      </c>
      <c r="P25" s="107" t="str">
        <f>IFERROR(VLOOKUP($A25,'★共通（5-1-1）'!$A$9:$AH$126,16,FALSE)&amp;"","")</f>
        <v/>
      </c>
      <c r="Q25" s="107" t="str">
        <f>IFERROR(VLOOKUP($A25,'★共通（5-1-1）'!$A$9:$AH$126,17,FALSE)&amp;"","")</f>
        <v/>
      </c>
      <c r="R25" s="107" t="str">
        <f>IFERROR(VLOOKUP($A25,'★共通（5-1-1）'!$A$9:$AH$126,18,FALSE)&amp;"","")</f>
        <v/>
      </c>
      <c r="S25" s="107" t="str">
        <f>IFERROR(VLOOKUP($A25,'★共通（5-1-1）'!$A$9:$AH$126,19,FALSE)&amp;"","")</f>
        <v/>
      </c>
      <c r="T25" s="107" t="str">
        <f>IFERROR(VLOOKUP($A25,'★共通（5-1-1）'!$A$9:$AH$126,20,FALSE)&amp;"","")</f>
        <v/>
      </c>
      <c r="U25" s="107" t="str">
        <f>IFERROR(VLOOKUP($A25,'★共通（5-1-1）'!$A$9:$AH$126,21,FALSE)&amp;"","")</f>
        <v/>
      </c>
      <c r="V25" s="107" t="str">
        <f>IFERROR(VLOOKUP($A25,'★共通（5-1-1）'!$A$9:$AH$126,22,FALSE)&amp;"","")</f>
        <v/>
      </c>
      <c r="W25" s="107" t="str">
        <f>IFERROR(VLOOKUP($A25,'★共通（5-1-1）'!$A$9:$AH$126,23,FALSE)&amp;"","")</f>
        <v/>
      </c>
      <c r="X25" s="107" t="str">
        <f>IFERROR(VLOOKUP($A25,'★共通（5-1-1）'!$A$9:$AH$126,24,FALSE)&amp;"","")</f>
        <v/>
      </c>
      <c r="Y25" s="107" t="str">
        <f>IFERROR(VLOOKUP($A25,'★共通（5-1-1）'!$A$9:$AH$126,25,FALSE)&amp;"","")</f>
        <v/>
      </c>
      <c r="Z25" s="107" t="str">
        <f>IFERROR(VLOOKUP($A25,'★共通（5-1-1）'!$A$9:$AH$126,26,FALSE)&amp;"","")</f>
        <v/>
      </c>
      <c r="AA25" s="107" t="str">
        <f>IFERROR(VLOOKUP($A25,'★共通（5-1-1）'!$A$9:$AH$126,27,FALSE)&amp;"","")</f>
        <v/>
      </c>
      <c r="AB25" s="107" t="str">
        <f>IFERROR(VLOOKUP($A25,'★共通（5-1-1）'!$A$9:$AH$126,28,FALSE)&amp;"","")</f>
        <v/>
      </c>
      <c r="AC25" s="107" t="str">
        <f>IFERROR(VLOOKUP($A25,'★共通（5-1-1）'!$A$9:$AH$126,29,FALSE)&amp;"","")</f>
        <v/>
      </c>
      <c r="AD25" s="107" t="str">
        <f>IFERROR(VLOOKUP($A25,'★共通（5-1-1）'!$A$9:$AH$126,30,FALSE)&amp;"","")</f>
        <v/>
      </c>
      <c r="AE25" s="107" t="str">
        <f>IFERROR(VLOOKUP($A25,'★共通（5-1-1）'!$A$9:$AH$126,31,FALSE)&amp;"","")</f>
        <v/>
      </c>
      <c r="AF25" s="107" t="str">
        <f>IFERROR(VLOOKUP($A25,'★共通（5-1-1）'!$A$9:$AH$126,32,FALSE)&amp;"","")</f>
        <v/>
      </c>
      <c r="AG25" s="107" t="str">
        <f>IFERROR(VLOOKUP($A25,'★共通（5-1-1）'!$A$9:$AH$126,33,FALSE)&amp;"","")</f>
        <v/>
      </c>
      <c r="AH25" s="107" t="str">
        <f>IFERROR(VLOOKUP($A25,'★共通（5-1-1）'!$A$9:$AH$126,34,FALSE)&amp;"","")</f>
        <v/>
      </c>
      <c r="AI25" s="65"/>
      <c r="AJ25" s="61"/>
      <c r="AK25" s="61"/>
      <c r="AL25" s="61"/>
      <c r="AM25" s="59"/>
    </row>
    <row r="26" spans="1:39" ht="98.25" customHeight="1">
      <c r="A26" s="105">
        <v>19</v>
      </c>
      <c r="B26" s="105" t="str">
        <f>IFERROR(VLOOKUP($A26,'★共通（5-1-1）'!$A$9:$AH$126,2,FALSE)&amp;"","")</f>
        <v>介護報酬の見直し</v>
      </c>
      <c r="C26" s="106" t="str">
        <f>IFERROR(VLOOKUP($A26,'★共通（5-1-1）'!$A$9:$AH$126,3,FALSE)&amp;"","")</f>
        <v>外部の管理栄養士による居宅療養管理指導の評価</v>
      </c>
      <c r="D26" s="105" t="str">
        <f>IFERROR(VLOOKUP($A26,'★共通（5-1-1）'!$A$9:$AH$126,4,FALSE)&amp;"","")</f>
        <v/>
      </c>
      <c r="E26" s="105" t="str">
        <f>IFERROR(VLOOKUP($A26,'★共通（5-1-1）'!$A$9:$AH$126,5,FALSE)&amp;"","")</f>
        <v>新</v>
      </c>
      <c r="F26" s="106" t="str">
        <f>IFERROR(VLOOKUP($A26,'★共通（5-1-1）'!$A$9:$AH$126,6,FALSE)&amp;"","")</f>
        <v>・管理栄養士による居宅療養管理指導について、居宅において栄養改善が必要な要介護高齢者が一定数いる中で、算定回数が極めて少ない現状を踏まえ、診療報酬の例も参考に、当該事業所以外（他の医療機関、介護保険施設（※）、日本栄養士会又は都道府県栄養士会が設置・運営する「栄養ケア・ステーション」）の管理栄養士が実施する場合の区分を新たに設定する。
　※ 介護保険施設は，常勤で１以上又は栄養マネジメント強化加算の算定要件の数を超えて管理栄養士を廃止している施設に限る。</v>
      </c>
      <c r="G26" s="107" t="str">
        <f>IFERROR(VLOOKUP($A26,'★共通（5-1-1）'!$A$9:$AH$126,7,FALSE)&amp;"","")</f>
        <v/>
      </c>
      <c r="H26" s="107" t="str">
        <f>IFERROR(VLOOKUP($A26,'★共通（5-1-1）'!$A$9:$AH$126,8,FALSE)&amp;"","")</f>
        <v/>
      </c>
      <c r="I26" s="107" t="str">
        <f>IFERROR(VLOOKUP($A26,'★共通（5-1-1）'!$A$9:$AH$126,9,FALSE)&amp;"","")</f>
        <v/>
      </c>
      <c r="J26" s="107" t="str">
        <f>IFERROR(VLOOKUP($A26,'★共通（5-1-1）'!$A$9:$AH$126,10,FALSE)&amp;"","")</f>
        <v/>
      </c>
      <c r="K26" s="107" t="str">
        <f>IFERROR(VLOOKUP($A26,'★共通（5-1-1）'!$A$9:$AH$126,11,FALSE)&amp;"","")</f>
        <v>25</v>
      </c>
      <c r="L26" s="107" t="str">
        <f>IFERROR(VLOOKUP($A26,'★共通（5-1-1）'!$A$9:$AH$126,12,FALSE)&amp;"","")</f>
        <v/>
      </c>
      <c r="M26" s="107" t="str">
        <f>IFERROR(VLOOKUP($A26,'★共通（5-1-1）'!$A$9:$AH$126,13,FALSE)&amp;"","")</f>
        <v/>
      </c>
      <c r="N26" s="107" t="str">
        <f>IFERROR(VLOOKUP($A26,'★共通（5-1-1）'!$A$9:$AH$126,14,FALSE)&amp;"","")</f>
        <v/>
      </c>
      <c r="O26" s="107" t="str">
        <f>IFERROR(VLOOKUP($A26,'★共通（5-1-1）'!$A$9:$AH$126,15,FALSE)&amp;"","")</f>
        <v/>
      </c>
      <c r="P26" s="107" t="str">
        <f>IFERROR(VLOOKUP($A26,'★共通（5-1-1）'!$A$9:$AH$126,16,FALSE)&amp;"","")</f>
        <v/>
      </c>
      <c r="Q26" s="107" t="str">
        <f>IFERROR(VLOOKUP($A26,'★共通（5-1-1）'!$A$9:$AH$126,17,FALSE)&amp;"","")</f>
        <v/>
      </c>
      <c r="R26" s="107" t="str">
        <f>IFERROR(VLOOKUP($A26,'★共通（5-1-1）'!$A$9:$AH$126,18,FALSE)&amp;"","")</f>
        <v/>
      </c>
      <c r="S26" s="107" t="str">
        <f>IFERROR(VLOOKUP($A26,'★共通（5-1-1）'!$A$9:$AH$126,19,FALSE)&amp;"","")</f>
        <v/>
      </c>
      <c r="T26" s="107" t="str">
        <f>IFERROR(VLOOKUP($A26,'★共通（5-1-1）'!$A$9:$AH$126,20,FALSE)&amp;"","")</f>
        <v/>
      </c>
      <c r="U26" s="107" t="str">
        <f>IFERROR(VLOOKUP($A26,'★共通（5-1-1）'!$A$9:$AH$126,21,FALSE)&amp;"","")</f>
        <v/>
      </c>
      <c r="V26" s="107" t="str">
        <f>IFERROR(VLOOKUP($A26,'★共通（5-1-1）'!$A$9:$AH$126,22,FALSE)&amp;"","")</f>
        <v/>
      </c>
      <c r="W26" s="107" t="str">
        <f>IFERROR(VLOOKUP($A26,'★共通（5-1-1）'!$A$9:$AH$126,23,FALSE)&amp;"","")</f>
        <v/>
      </c>
      <c r="X26" s="107" t="str">
        <f>IFERROR(VLOOKUP($A26,'★共通（5-1-1）'!$A$9:$AH$126,24,FALSE)&amp;"","")</f>
        <v/>
      </c>
      <c r="Y26" s="107" t="str">
        <f>IFERROR(VLOOKUP($A26,'★共通（5-1-1）'!$A$9:$AH$126,25,FALSE)&amp;"","")</f>
        <v/>
      </c>
      <c r="Z26" s="107" t="str">
        <f>IFERROR(VLOOKUP($A26,'★共通（5-1-1）'!$A$9:$AH$126,26,FALSE)&amp;"","")</f>
        <v/>
      </c>
      <c r="AA26" s="107" t="str">
        <f>IFERROR(VLOOKUP($A26,'★共通（5-1-1）'!$A$9:$AH$126,27,FALSE)&amp;"","")</f>
        <v/>
      </c>
      <c r="AB26" s="107" t="str">
        <f>IFERROR(VLOOKUP($A26,'★共通（5-1-1）'!$A$9:$AH$126,28,FALSE)&amp;"","")</f>
        <v/>
      </c>
      <c r="AC26" s="107" t="str">
        <f>IFERROR(VLOOKUP($A26,'★共通（5-1-1）'!$A$9:$AH$126,29,FALSE)&amp;"","")</f>
        <v/>
      </c>
      <c r="AD26" s="107" t="str">
        <f>IFERROR(VLOOKUP($A26,'★共通（5-1-1）'!$A$9:$AH$126,30,FALSE)&amp;"","")</f>
        <v/>
      </c>
      <c r="AE26" s="107" t="str">
        <f>IFERROR(VLOOKUP($A26,'★共通（5-1-1）'!$A$9:$AH$126,31,FALSE)&amp;"","")</f>
        <v/>
      </c>
      <c r="AF26" s="107" t="str">
        <f>IFERROR(VLOOKUP($A26,'★共通（5-1-1）'!$A$9:$AH$126,32,FALSE)&amp;"","")</f>
        <v/>
      </c>
      <c r="AG26" s="107" t="str">
        <f>IFERROR(VLOOKUP($A26,'★共通（5-1-1）'!$A$9:$AH$126,33,FALSE)&amp;"","")</f>
        <v/>
      </c>
      <c r="AH26" s="107" t="str">
        <f>IFERROR(VLOOKUP($A26,'★共通（5-1-1）'!$A$9:$AH$126,34,FALSE)&amp;"","")</f>
        <v/>
      </c>
      <c r="AI26" s="65"/>
      <c r="AJ26" s="61"/>
      <c r="AK26" s="61"/>
      <c r="AL26" s="61"/>
      <c r="AM26" s="59"/>
    </row>
    <row r="27" spans="1:39" ht="91.5" customHeight="1">
      <c r="A27" s="105">
        <v>20</v>
      </c>
      <c r="B27" s="105" t="str">
        <f>IFERROR(VLOOKUP($A27,'★共通（5-1-1）'!$A$9:$AH$126,2,FALSE)&amp;"","")</f>
        <v>運営基準の見直し</v>
      </c>
      <c r="C27" s="106" t="str">
        <f>IFERROR(VLOOKUP($A27,'★共通（5-1-1）'!$A$9:$AH$126,3,FALSE)&amp;"","")</f>
        <v>歯科衛生士等による居宅療養管理指導の充実</v>
      </c>
      <c r="D27" s="105" t="str">
        <f>IFERROR(VLOOKUP($A27,'★共通（5-1-1）'!$A$9:$AH$126,4,FALSE)&amp;"","")</f>
        <v/>
      </c>
      <c r="E27" s="105" t="str">
        <f>IFERROR(VLOOKUP($A27,'★共通（5-1-1）'!$A$9:$AH$126,5,FALSE)&amp;"","")</f>
        <v/>
      </c>
      <c r="F27" s="106" t="str">
        <f>IFERROR(VLOOKUP($A27,'★共通（5-1-1）'!$A$9:$AH$126,6,FALSE)&amp;"","")</f>
        <v>・歯科衛生士等による居宅療養管理指導を行った場合の記録等の様式について、その充実を図る観点から、診療報酬における訪問歯科衛生指導料や歯科衛生実地指導料の記載内容を参考に新たな様式を設定する。</v>
      </c>
      <c r="G27" s="107" t="str">
        <f>IFERROR(VLOOKUP($A27,'★共通（5-1-1）'!$A$9:$AH$126,7,FALSE)&amp;"","")</f>
        <v/>
      </c>
      <c r="H27" s="107" t="str">
        <f>IFERROR(VLOOKUP($A27,'★共通（5-1-1）'!$A$9:$AH$126,8,FALSE)&amp;"","")</f>
        <v/>
      </c>
      <c r="I27" s="107" t="str">
        <f>IFERROR(VLOOKUP($A27,'★共通（5-1-1）'!$A$9:$AH$126,9,FALSE)&amp;"","")</f>
        <v/>
      </c>
      <c r="J27" s="107" t="str">
        <f>IFERROR(VLOOKUP($A27,'★共通（5-1-1）'!$A$9:$AH$126,10,FALSE)&amp;"","")</f>
        <v/>
      </c>
      <c r="K27" s="107" t="str">
        <f>IFERROR(VLOOKUP($A27,'★共通（5-1-1）'!$A$9:$AH$126,11,FALSE)&amp;"","")</f>
        <v>26</v>
      </c>
      <c r="L27" s="107" t="str">
        <f>IFERROR(VLOOKUP($A27,'★共通（5-1-1）'!$A$9:$AH$126,12,FALSE)&amp;"","")</f>
        <v/>
      </c>
      <c r="M27" s="107" t="str">
        <f>IFERROR(VLOOKUP($A27,'★共通（5-1-1）'!$A$9:$AH$126,13,FALSE)&amp;"","")</f>
        <v/>
      </c>
      <c r="N27" s="107" t="str">
        <f>IFERROR(VLOOKUP($A27,'★共通（5-1-1）'!$A$9:$AH$126,14,FALSE)&amp;"","")</f>
        <v/>
      </c>
      <c r="O27" s="107" t="str">
        <f>IFERROR(VLOOKUP($A27,'★共通（5-1-1）'!$A$9:$AH$126,15,FALSE)&amp;"","")</f>
        <v/>
      </c>
      <c r="P27" s="107" t="str">
        <f>IFERROR(VLOOKUP($A27,'★共通（5-1-1）'!$A$9:$AH$126,16,FALSE)&amp;"","")</f>
        <v/>
      </c>
      <c r="Q27" s="107" t="str">
        <f>IFERROR(VLOOKUP($A27,'★共通（5-1-1）'!$A$9:$AH$126,17,FALSE)&amp;"","")</f>
        <v/>
      </c>
      <c r="R27" s="107" t="str">
        <f>IFERROR(VLOOKUP($A27,'★共通（5-1-1）'!$A$9:$AH$126,18,FALSE)&amp;"","")</f>
        <v/>
      </c>
      <c r="S27" s="107" t="str">
        <f>IFERROR(VLOOKUP($A27,'★共通（5-1-1）'!$A$9:$AH$126,19,FALSE)&amp;"","")</f>
        <v/>
      </c>
      <c r="T27" s="107" t="str">
        <f>IFERROR(VLOOKUP($A27,'★共通（5-1-1）'!$A$9:$AH$126,20,FALSE)&amp;"","")</f>
        <v/>
      </c>
      <c r="U27" s="107" t="str">
        <f>IFERROR(VLOOKUP($A27,'★共通（5-1-1）'!$A$9:$AH$126,21,FALSE)&amp;"","")</f>
        <v/>
      </c>
      <c r="V27" s="107" t="str">
        <f>IFERROR(VLOOKUP($A27,'★共通（5-1-1）'!$A$9:$AH$126,22,FALSE)&amp;"","")</f>
        <v/>
      </c>
      <c r="W27" s="107" t="str">
        <f>IFERROR(VLOOKUP($A27,'★共通（5-1-1）'!$A$9:$AH$126,23,FALSE)&amp;"","")</f>
        <v/>
      </c>
      <c r="X27" s="107" t="str">
        <f>IFERROR(VLOOKUP($A27,'★共通（5-1-1）'!$A$9:$AH$126,24,FALSE)&amp;"","")</f>
        <v/>
      </c>
      <c r="Y27" s="107" t="str">
        <f>IFERROR(VLOOKUP($A27,'★共通（5-1-1）'!$A$9:$AH$126,25,FALSE)&amp;"","")</f>
        <v/>
      </c>
      <c r="Z27" s="107" t="str">
        <f>IFERROR(VLOOKUP($A27,'★共通（5-1-1）'!$A$9:$AH$126,26,FALSE)&amp;"","")</f>
        <v/>
      </c>
      <c r="AA27" s="107" t="str">
        <f>IFERROR(VLOOKUP($A27,'★共通（5-1-1）'!$A$9:$AH$126,27,FALSE)&amp;"","")</f>
        <v/>
      </c>
      <c r="AB27" s="107" t="str">
        <f>IFERROR(VLOOKUP($A27,'★共通（5-1-1）'!$A$9:$AH$126,28,FALSE)&amp;"","")</f>
        <v/>
      </c>
      <c r="AC27" s="107" t="str">
        <f>IFERROR(VLOOKUP($A27,'★共通（5-1-1）'!$A$9:$AH$126,29,FALSE)&amp;"","")</f>
        <v/>
      </c>
      <c r="AD27" s="107" t="str">
        <f>IFERROR(VLOOKUP($A27,'★共通（5-1-1）'!$A$9:$AH$126,30,FALSE)&amp;"","")</f>
        <v/>
      </c>
      <c r="AE27" s="107" t="str">
        <f>IFERROR(VLOOKUP($A27,'★共通（5-1-1）'!$A$9:$AH$126,31,FALSE)&amp;"","")</f>
        <v/>
      </c>
      <c r="AF27" s="107" t="str">
        <f>IFERROR(VLOOKUP($A27,'★共通（5-1-1）'!$A$9:$AH$126,32,FALSE)&amp;"","")</f>
        <v/>
      </c>
      <c r="AG27" s="107" t="str">
        <f>IFERROR(VLOOKUP($A27,'★共通（5-1-1）'!$A$9:$AH$126,33,FALSE)&amp;"","")</f>
        <v/>
      </c>
      <c r="AH27" s="107" t="str">
        <f>IFERROR(VLOOKUP($A27,'★共通（5-1-1）'!$A$9:$AH$126,34,FALSE)&amp;"","")</f>
        <v/>
      </c>
      <c r="AI27" s="61"/>
      <c r="AJ27" s="61"/>
      <c r="AK27" s="65"/>
      <c r="AL27" s="61"/>
      <c r="AM27" s="59"/>
    </row>
    <row r="28" spans="1:39" ht="94.5" customHeight="1">
      <c r="A28" s="105">
        <v>21</v>
      </c>
      <c r="B28" s="105" t="str">
        <f>IFERROR(VLOOKUP($A28,'★共通（5-1-1）'!$A$9:$AH$126,2,FALSE)&amp;"","")</f>
        <v>介護報酬の見直し</v>
      </c>
      <c r="C28" s="106" t="str">
        <f>IFERROR(VLOOKUP($A28,'★共通（5-1-1）'!$A$9:$AH$126,3,FALSE)&amp;"","")</f>
        <v>短期入所療養介護における医学的管理の評価の充実</v>
      </c>
      <c r="D28" s="105" t="str">
        <f>IFERROR(VLOOKUP($A28,'★共通（5-1-1）'!$A$9:$AH$126,4,FALSE)&amp;"","")</f>
        <v>総合医学管理加算</v>
      </c>
      <c r="E28" s="105" t="str">
        <f>IFERROR(VLOOKUP($A28,'★共通（5-1-1）'!$A$9:$AH$126,5,FALSE)&amp;"","")</f>
        <v>新</v>
      </c>
      <c r="F28" s="106" t="str">
        <f>IFERROR(VLOOKUP($A28,'★共通（5-1-1）'!$A$9:$AH$126,6,FALSE)&amp;"","")</f>
        <v>・介護老人保健施設が提供する短期入所療養介護について、短期入所生活介護と利用目的や提供サービスが類似している状況があること等を踏まえ、医療ニーズのある利用者の受入の促進や介護老人保健施設における在宅療養支援機能の推進を図るため、医師が診療計画に基づき必要な診療、検査等を行い、退所時にかかりつけ医に情報提供を行う総合的な医学的管理を評価する新たな加算を創設する。
　〇治療管理を目的とし、以下の基準に従い、居宅サービス計画において計画的に行うこととなっていない指定短期入所療養介護を行った場合に、７日を限度として１日につき所定単位数を加算。
　　・診療方針を定め、治療管理として投薬、検査、注射、処置等を行うこと。
　　・診療方針、診断、診断を行った日、実施した投薬、検査、注射、処置等の内容等を診療録に記載すること。
　　・かかりつけ医に対し、利用者の同意を得て、診療状況を示す文書を添えて必要な情報の提供を行うこと。</v>
      </c>
      <c r="G28" s="107" t="str">
        <f>IFERROR(VLOOKUP($A28,'★共通（5-1-1）'!$A$9:$AH$126,7,FALSE)&amp;"","")</f>
        <v/>
      </c>
      <c r="H28" s="107" t="str">
        <f>IFERROR(VLOOKUP($A28,'★共通（5-1-1）'!$A$9:$AH$126,8,FALSE)&amp;"","")</f>
        <v/>
      </c>
      <c r="I28" s="107" t="str">
        <f>IFERROR(VLOOKUP($A28,'★共通（5-1-1）'!$A$9:$AH$126,9,FALSE)&amp;"","")</f>
        <v/>
      </c>
      <c r="J28" s="107" t="str">
        <f>IFERROR(VLOOKUP($A28,'★共通（5-1-1）'!$A$9:$AH$126,10,FALSE)&amp;"","")</f>
        <v/>
      </c>
      <c r="K28" s="107" t="str">
        <f>IFERROR(VLOOKUP($A28,'★共通（5-1-1）'!$A$9:$AH$126,11,FALSE)&amp;"","")</f>
        <v/>
      </c>
      <c r="L28" s="107" t="str">
        <f>IFERROR(VLOOKUP($A28,'★共通（5-1-1）'!$A$9:$AH$126,12,FALSE)&amp;"","")</f>
        <v/>
      </c>
      <c r="M28" s="107" t="str">
        <f>IFERROR(VLOOKUP($A28,'★共通（5-1-1）'!$A$9:$AH$126,13,FALSE)&amp;"","")</f>
        <v/>
      </c>
      <c r="N28" s="107" t="str">
        <f>IFERROR(VLOOKUP($A28,'★共通（5-1-1）'!$A$9:$AH$126,14,FALSE)&amp;"","")</f>
        <v/>
      </c>
      <c r="O28" s="107" t="str">
        <f>IFERROR(VLOOKUP($A28,'★共通（5-1-1）'!$A$9:$AH$126,15,FALSE)&amp;"","")</f>
        <v>27</v>
      </c>
      <c r="P28" s="107" t="str">
        <f>IFERROR(VLOOKUP($A28,'★共通（5-1-1）'!$A$9:$AH$126,16,FALSE)&amp;"","")</f>
        <v/>
      </c>
      <c r="Q28" s="107" t="str">
        <f>IFERROR(VLOOKUP($A28,'★共通（5-1-1）'!$A$9:$AH$126,17,FALSE)&amp;"","")</f>
        <v/>
      </c>
      <c r="R28" s="107" t="str">
        <f>IFERROR(VLOOKUP($A28,'★共通（5-1-1）'!$A$9:$AH$126,18,FALSE)&amp;"","")</f>
        <v/>
      </c>
      <c r="S28" s="107" t="str">
        <f>IFERROR(VLOOKUP($A28,'★共通（5-1-1）'!$A$9:$AH$126,19,FALSE)&amp;"","")</f>
        <v/>
      </c>
      <c r="T28" s="107" t="str">
        <f>IFERROR(VLOOKUP($A28,'★共通（5-1-1）'!$A$9:$AH$126,20,FALSE)&amp;"","")</f>
        <v/>
      </c>
      <c r="U28" s="107" t="str">
        <f>IFERROR(VLOOKUP($A28,'★共通（5-1-1）'!$A$9:$AH$126,21,FALSE)&amp;"","")</f>
        <v/>
      </c>
      <c r="V28" s="107" t="str">
        <f>IFERROR(VLOOKUP($A28,'★共通（5-1-1）'!$A$9:$AH$126,22,FALSE)&amp;"","")</f>
        <v/>
      </c>
      <c r="W28" s="107" t="str">
        <f>IFERROR(VLOOKUP($A28,'★共通（5-1-1）'!$A$9:$AH$126,23,FALSE)&amp;"","")</f>
        <v/>
      </c>
      <c r="X28" s="107" t="str">
        <f>IFERROR(VLOOKUP($A28,'★共通（5-1-1）'!$A$9:$AH$126,24,FALSE)&amp;"","")</f>
        <v/>
      </c>
      <c r="Y28" s="107" t="str">
        <f>IFERROR(VLOOKUP($A28,'★共通（5-1-1）'!$A$9:$AH$126,25,FALSE)&amp;"","")</f>
        <v/>
      </c>
      <c r="Z28" s="107" t="str">
        <f>IFERROR(VLOOKUP($A28,'★共通（5-1-1）'!$A$9:$AH$126,26,FALSE)&amp;"","")</f>
        <v/>
      </c>
      <c r="AA28" s="107" t="str">
        <f>IFERROR(VLOOKUP($A28,'★共通（5-1-1）'!$A$9:$AH$126,27,FALSE)&amp;"","")</f>
        <v/>
      </c>
      <c r="AB28" s="107" t="str">
        <f>IFERROR(VLOOKUP($A28,'★共通（5-1-1）'!$A$9:$AH$126,28,FALSE)&amp;"","")</f>
        <v/>
      </c>
      <c r="AC28" s="107" t="str">
        <f>IFERROR(VLOOKUP($A28,'★共通（5-1-1）'!$A$9:$AH$126,29,FALSE)&amp;"","")</f>
        <v/>
      </c>
      <c r="AD28" s="107" t="str">
        <f>IFERROR(VLOOKUP($A28,'★共通（5-1-1）'!$A$9:$AH$126,30,FALSE)&amp;"","")</f>
        <v/>
      </c>
      <c r="AE28" s="107" t="str">
        <f>IFERROR(VLOOKUP($A28,'★共通（5-1-1）'!$A$9:$AH$126,31,FALSE)&amp;"","")</f>
        <v/>
      </c>
      <c r="AF28" s="107" t="str">
        <f>IFERROR(VLOOKUP($A28,'★共通（5-1-1）'!$A$9:$AH$126,32,FALSE)&amp;"","")</f>
        <v/>
      </c>
      <c r="AG28" s="107" t="str">
        <f>IFERROR(VLOOKUP($A28,'★共通（5-1-1）'!$A$9:$AH$126,33,FALSE)&amp;"","")</f>
        <v/>
      </c>
      <c r="AH28" s="107" t="str">
        <f>IFERROR(VLOOKUP($A28,'★共通（5-1-1）'!$A$9:$AH$126,34,FALSE)&amp;"","")</f>
        <v/>
      </c>
      <c r="AI28" s="61"/>
      <c r="AJ28" s="61"/>
      <c r="AK28" s="65"/>
      <c r="AL28" s="61"/>
      <c r="AM28" s="59"/>
    </row>
    <row r="29" spans="1:39" ht="104.25" customHeight="1">
      <c r="A29" s="105">
        <v>22</v>
      </c>
      <c r="B29" s="105" t="str">
        <f>IFERROR(VLOOKUP($A29,'★共通（5-1-1）'!$A$9:$AH$126,2,FALSE)&amp;"","")</f>
        <v>介護報酬の見直し</v>
      </c>
      <c r="C29" s="106" t="str">
        <f>IFERROR(VLOOKUP($A29,'★共通（5-1-1）'!$A$9:$AH$126,3,FALSE)&amp;"","")</f>
        <v>認知症グループホームにおける医療ニーズへの対応強化</v>
      </c>
      <c r="D29" s="105" t="str">
        <f>IFERROR(VLOOKUP($A29,'★共通（5-1-1）'!$A$9:$AH$126,4,FALSE)&amp;"","")</f>
        <v>医療連携体制加算Ⅱ
医療連携体制加算Ⅲ</v>
      </c>
      <c r="E29" s="105" t="str">
        <f>IFERROR(VLOOKUP($A29,'★共通（5-1-1）'!$A$9:$AH$126,5,FALSE)&amp;"","")</f>
        <v/>
      </c>
      <c r="F29" s="106" t="str">
        <f>IFERROR(VLOOKUP($A29,'★共通（5-1-1）'!$A$9:$AH$126,6,FALSE)&amp;"","")</f>
        <v>・認知症グループホームにおいて、医療ニーズのある入居者への対応を適切に評価し、医療ニーズのある者の積極的な受入れを促進する観点から、医療連携体制加算（Ⅱ）及び（Ⅲ）の医療的ケアが必要な者の受入実績要件（前12 月間において喀痰吸引又は経腸栄養が行われている者が１人以上）について、喀痰吸引・経腸栄養に加えて、医療ニーズへの対応状況や内容、負担を踏まえ、他の医療的ケアを追加する見直しを行う。</v>
      </c>
      <c r="G29" s="107" t="str">
        <f>IFERROR(VLOOKUP($A29,'★共通（5-1-1）'!$A$9:$AH$126,7,FALSE)&amp;"","")</f>
        <v/>
      </c>
      <c r="H29" s="107" t="str">
        <f>IFERROR(VLOOKUP($A29,'★共通（5-1-1）'!$A$9:$AH$126,8,FALSE)&amp;"","")</f>
        <v/>
      </c>
      <c r="I29" s="107" t="str">
        <f>IFERROR(VLOOKUP($A29,'★共通（5-1-1）'!$A$9:$AH$126,9,FALSE)&amp;"","")</f>
        <v/>
      </c>
      <c r="J29" s="107" t="str">
        <f>IFERROR(VLOOKUP($A29,'★共通（5-1-1）'!$A$9:$AH$126,10,FALSE)&amp;"","")</f>
        <v/>
      </c>
      <c r="K29" s="107" t="str">
        <f>IFERROR(VLOOKUP($A29,'★共通（5-1-1）'!$A$9:$AH$126,11,FALSE)&amp;"","")</f>
        <v/>
      </c>
      <c r="L29" s="107" t="str">
        <f>IFERROR(VLOOKUP($A29,'★共通（5-1-1）'!$A$9:$AH$126,12,FALSE)&amp;"","")</f>
        <v/>
      </c>
      <c r="M29" s="107" t="str">
        <f>IFERROR(VLOOKUP($A29,'★共通（5-1-1）'!$A$9:$AH$126,13,FALSE)&amp;"","")</f>
        <v/>
      </c>
      <c r="N29" s="107" t="str">
        <f>IFERROR(VLOOKUP($A29,'★共通（5-1-1）'!$A$9:$AH$126,14,FALSE)&amp;"","")</f>
        <v/>
      </c>
      <c r="O29" s="107" t="str">
        <f>IFERROR(VLOOKUP($A29,'★共通（5-1-1）'!$A$9:$AH$126,15,FALSE)&amp;"","")</f>
        <v/>
      </c>
      <c r="P29" s="107" t="str">
        <f>IFERROR(VLOOKUP($A29,'★共通（5-1-1）'!$A$9:$AH$126,16,FALSE)&amp;"","")</f>
        <v/>
      </c>
      <c r="Q29" s="107" t="str">
        <f>IFERROR(VLOOKUP($A29,'★共通（5-1-1）'!$A$9:$AH$126,17,FALSE)&amp;"","")</f>
        <v/>
      </c>
      <c r="R29" s="107" t="str">
        <f>IFERROR(VLOOKUP($A29,'★共通（5-1-1）'!$A$9:$AH$126,18,FALSE)&amp;"","")</f>
        <v/>
      </c>
      <c r="S29" s="107" t="str">
        <f>IFERROR(VLOOKUP($A29,'★共通（5-1-1）'!$A$9:$AH$126,19,FALSE)&amp;"","")</f>
        <v/>
      </c>
      <c r="T29" s="107" t="str">
        <f>IFERROR(VLOOKUP($A29,'★共通（5-1-1）'!$A$9:$AH$126,20,FALSE)&amp;"","")</f>
        <v/>
      </c>
      <c r="U29" s="107" t="str">
        <f>IFERROR(VLOOKUP($A29,'★共通（5-1-1）'!$A$9:$AH$126,21,FALSE)&amp;"","")</f>
        <v/>
      </c>
      <c r="V29" s="107" t="str">
        <f>IFERROR(VLOOKUP($A29,'★共通（5-1-1）'!$A$9:$AH$126,22,FALSE)&amp;"","")</f>
        <v/>
      </c>
      <c r="W29" s="107" t="str">
        <f>IFERROR(VLOOKUP($A29,'★共通（5-1-1）'!$A$9:$AH$126,23,FALSE)&amp;"","")</f>
        <v/>
      </c>
      <c r="X29" s="107" t="str">
        <f>IFERROR(VLOOKUP($A29,'★共通（5-1-1）'!$A$9:$AH$126,24,FALSE)&amp;"","")</f>
        <v/>
      </c>
      <c r="Y29" s="107" t="str">
        <f>IFERROR(VLOOKUP($A29,'★共通（5-1-1）'!$A$9:$AH$126,25,FALSE)&amp;"","")</f>
        <v>28※予防除く</v>
      </c>
      <c r="Z29" s="107" t="str">
        <f>IFERROR(VLOOKUP($A29,'★共通（5-1-1）'!$A$9:$AH$126,26,FALSE)&amp;"","")</f>
        <v/>
      </c>
      <c r="AA29" s="107" t="str">
        <f>IFERROR(VLOOKUP($A29,'★共通（5-1-1）'!$A$9:$AH$126,27,FALSE)&amp;"","")</f>
        <v/>
      </c>
      <c r="AB29" s="107" t="str">
        <f>IFERROR(VLOOKUP($A29,'★共通（5-1-1）'!$A$9:$AH$126,28,FALSE)&amp;"","")</f>
        <v/>
      </c>
      <c r="AC29" s="107" t="str">
        <f>IFERROR(VLOOKUP($A29,'★共通（5-1-1）'!$A$9:$AH$126,29,FALSE)&amp;"","")</f>
        <v/>
      </c>
      <c r="AD29" s="107" t="str">
        <f>IFERROR(VLOOKUP($A29,'★共通（5-1-1）'!$A$9:$AH$126,30,FALSE)&amp;"","")</f>
        <v/>
      </c>
      <c r="AE29" s="107" t="str">
        <f>IFERROR(VLOOKUP($A29,'★共通（5-1-1）'!$A$9:$AH$126,31,FALSE)&amp;"","")</f>
        <v/>
      </c>
      <c r="AF29" s="107" t="str">
        <f>IFERROR(VLOOKUP($A29,'★共通（5-1-1）'!$A$9:$AH$126,32,FALSE)&amp;"","")</f>
        <v/>
      </c>
      <c r="AG29" s="107" t="str">
        <f>IFERROR(VLOOKUP($A29,'★共通（5-1-1）'!$A$9:$AH$126,33,FALSE)&amp;"","")</f>
        <v/>
      </c>
      <c r="AH29" s="107" t="str">
        <f>IFERROR(VLOOKUP($A29,'★共通（5-1-1）'!$A$9:$AH$126,34,FALSE)&amp;"","")</f>
        <v/>
      </c>
      <c r="AI29" s="61"/>
      <c r="AJ29" s="61"/>
      <c r="AK29" s="65"/>
      <c r="AL29" s="61"/>
      <c r="AM29" s="59"/>
    </row>
    <row r="30" spans="1:39" ht="100.5" customHeight="1">
      <c r="A30" s="105">
        <v>23</v>
      </c>
      <c r="B30" s="105" t="str">
        <f>IFERROR(VLOOKUP($A30,'★共通（5-1-1）'!$A$9:$AH$126,2,FALSE)&amp;"","")</f>
        <v>介護報酬の見直し</v>
      </c>
      <c r="C30" s="106" t="str">
        <f>IFERROR(VLOOKUP($A30,'★共通（5-1-1）'!$A$9:$AH$126,3,FALSE)&amp;"","")</f>
        <v>退所前連携加算の見直し</v>
      </c>
      <c r="D30" s="105" t="str">
        <f>IFERROR(VLOOKUP($A30,'★共通（5-1-1）'!$A$9:$AH$126,4,FALSE)&amp;"","")</f>
        <v>入退所前連携加算Ⅰ
入退所前連携加算Ⅱ</v>
      </c>
      <c r="E30" s="105" t="str">
        <f>IFERROR(VLOOKUP($A30,'★共通（5-1-1）'!$A$9:$AH$126,5,FALSE)&amp;"","")</f>
        <v>新</v>
      </c>
      <c r="F30" s="106" t="str">
        <f>IFERROR(VLOOKUP($A30,'★共通（5-1-1）'!$A$9:$AH$126,6,FALSE)&amp;"","")</f>
        <v>・介護老人保健施設の入所者の早期の在宅復帰を促進する観点から、退所前連携加算について、現行の取組に加え、入所前後から入所者が退所後に利用を希望する居宅介護支援事業者と連携し、退所後の介護サービスの利用方針を定めた場合の区分を設定する。
・現行相当の加算区分については、新たな加算区分の取組を促進する観点から、評価の見直しを行う。</v>
      </c>
      <c r="G30" s="107" t="str">
        <f>IFERROR(VLOOKUP($A30,'★共通（5-1-1）'!$A$9:$AH$126,7,FALSE)&amp;"","")</f>
        <v/>
      </c>
      <c r="H30" s="107" t="str">
        <f>IFERROR(VLOOKUP($A30,'★共通（5-1-1）'!$A$9:$AH$126,8,FALSE)&amp;"","")</f>
        <v/>
      </c>
      <c r="I30" s="107" t="str">
        <f>IFERROR(VLOOKUP($A30,'★共通（5-1-1）'!$A$9:$AH$126,9,FALSE)&amp;"","")</f>
        <v/>
      </c>
      <c r="J30" s="107" t="str">
        <f>IFERROR(VLOOKUP($A30,'★共通（5-1-1）'!$A$9:$AH$126,10,FALSE)&amp;"","")</f>
        <v/>
      </c>
      <c r="K30" s="107" t="str">
        <f>IFERROR(VLOOKUP($A30,'★共通（5-1-1）'!$A$9:$AH$126,11,FALSE)&amp;"","")</f>
        <v/>
      </c>
      <c r="L30" s="107" t="str">
        <f>IFERROR(VLOOKUP($A30,'★共通（5-1-1）'!$A$9:$AH$126,12,FALSE)&amp;"","")</f>
        <v/>
      </c>
      <c r="M30" s="107" t="str">
        <f>IFERROR(VLOOKUP($A30,'★共通（5-1-1）'!$A$9:$AH$126,13,FALSE)&amp;"","")</f>
        <v/>
      </c>
      <c r="N30" s="107" t="str">
        <f>IFERROR(VLOOKUP($A30,'★共通（5-1-1）'!$A$9:$AH$126,14,FALSE)&amp;"","")</f>
        <v/>
      </c>
      <c r="O30" s="107" t="str">
        <f>IFERROR(VLOOKUP($A30,'★共通（5-1-1）'!$A$9:$AH$126,15,FALSE)&amp;"","")</f>
        <v/>
      </c>
      <c r="P30" s="107" t="str">
        <f>IFERROR(VLOOKUP($A30,'★共通（5-1-1）'!$A$9:$AH$126,16,FALSE)&amp;"","")</f>
        <v/>
      </c>
      <c r="Q30" s="107" t="str">
        <f>IFERROR(VLOOKUP($A30,'★共通（5-1-1）'!$A$9:$AH$126,17,FALSE)&amp;"","")</f>
        <v/>
      </c>
      <c r="R30" s="107" t="str">
        <f>IFERROR(VLOOKUP($A30,'★共通（5-1-1）'!$A$9:$AH$126,18,FALSE)&amp;"","")</f>
        <v/>
      </c>
      <c r="S30" s="107" t="str">
        <f>IFERROR(VLOOKUP($A30,'★共通（5-1-1）'!$A$9:$AH$126,19,FALSE)&amp;"","")</f>
        <v/>
      </c>
      <c r="T30" s="107" t="str">
        <f>IFERROR(VLOOKUP($A30,'★共通（5-1-1）'!$A$9:$AH$126,20,FALSE)&amp;"","")</f>
        <v/>
      </c>
      <c r="U30" s="107" t="str">
        <f>IFERROR(VLOOKUP($A30,'★共通（5-1-1）'!$A$9:$AH$126,21,FALSE)&amp;"","")</f>
        <v/>
      </c>
      <c r="V30" s="107" t="str">
        <f>IFERROR(VLOOKUP($A30,'★共通（5-1-1）'!$A$9:$AH$126,22,FALSE)&amp;"","")</f>
        <v/>
      </c>
      <c r="W30" s="107" t="str">
        <f>IFERROR(VLOOKUP($A30,'★共通（5-1-1）'!$A$9:$AH$126,23,FALSE)&amp;"","")</f>
        <v/>
      </c>
      <c r="X30" s="107" t="str">
        <f>IFERROR(VLOOKUP($A30,'★共通（5-1-1）'!$A$9:$AH$126,24,FALSE)&amp;"","")</f>
        <v/>
      </c>
      <c r="Y30" s="107" t="str">
        <f>IFERROR(VLOOKUP($A30,'★共通（5-1-1）'!$A$9:$AH$126,25,FALSE)&amp;"","")</f>
        <v/>
      </c>
      <c r="Z30" s="107" t="str">
        <f>IFERROR(VLOOKUP($A30,'★共通（5-1-1）'!$A$9:$AH$126,26,FALSE)&amp;"","")</f>
        <v/>
      </c>
      <c r="AA30" s="107" t="str">
        <f>IFERROR(VLOOKUP($A30,'★共通（5-1-1）'!$A$9:$AH$126,27,FALSE)&amp;"","")</f>
        <v/>
      </c>
      <c r="AB30" s="107" t="str">
        <f>IFERROR(VLOOKUP($A30,'★共通（5-1-1）'!$A$9:$AH$126,28,FALSE)&amp;"","")</f>
        <v/>
      </c>
      <c r="AC30" s="107" t="str">
        <f>IFERROR(VLOOKUP($A30,'★共通（5-1-1）'!$A$9:$AH$126,29,FALSE)&amp;"","")</f>
        <v/>
      </c>
      <c r="AD30" s="107" t="str">
        <f>IFERROR(VLOOKUP($A30,'★共通（5-1-1）'!$A$9:$AH$126,30,FALSE)&amp;"","")</f>
        <v/>
      </c>
      <c r="AE30" s="107" t="str">
        <f>IFERROR(VLOOKUP($A30,'★共通（5-1-1）'!$A$9:$AH$126,31,FALSE)&amp;"","")</f>
        <v>29</v>
      </c>
      <c r="AF30" s="107" t="str">
        <f>IFERROR(VLOOKUP($A30,'★共通（5-1-1）'!$A$9:$AH$126,32,FALSE)&amp;"","")</f>
        <v/>
      </c>
      <c r="AG30" s="107" t="str">
        <f>IFERROR(VLOOKUP($A30,'★共通（5-1-1）'!$A$9:$AH$126,33,FALSE)&amp;"","")</f>
        <v/>
      </c>
      <c r="AH30" s="107" t="str">
        <f>IFERROR(VLOOKUP($A30,'★共通（5-1-1）'!$A$9:$AH$126,34,FALSE)&amp;"","")</f>
        <v/>
      </c>
      <c r="AI30" s="61"/>
      <c r="AJ30" s="65"/>
      <c r="AK30" s="61"/>
      <c r="AL30" s="61"/>
      <c r="AM30" s="59"/>
    </row>
    <row r="31" spans="1:39" ht="132.75" customHeight="1">
      <c r="A31" s="105">
        <v>24</v>
      </c>
      <c r="B31" s="105" t="str">
        <f>IFERROR(VLOOKUP($A31,'★共通（5-1-1）'!$A$9:$AH$126,2,FALSE)&amp;"","")</f>
        <v>介護報酬の見直し</v>
      </c>
      <c r="C31" s="106" t="str">
        <f>IFERROR(VLOOKUP($A31,'★共通（5-1-1）'!$A$9:$AH$126,3,FALSE)&amp;"","")</f>
        <v>所定疾患療養費（要件見直し）</v>
      </c>
      <c r="D31" s="105" t="str">
        <f>IFERROR(VLOOKUP($A31,'★共通（5-1-1）'!$A$9:$AH$126,4,FALSE)&amp;"","")</f>
        <v>所定疾患施設療養費</v>
      </c>
      <c r="E31" s="105" t="str">
        <f>IFERROR(VLOOKUP($A31,'★共通（5-1-1）'!$A$9:$AH$126,5,FALSE)&amp;"","")</f>
        <v/>
      </c>
      <c r="F31" s="106" t="str">
        <f>IFERROR(VLOOKUP($A31,'★共通（5-1-1）'!$A$9:$AH$126,6,FALSE)&amp;"","")</f>
        <v>・所定疾患施設療養費について、介護老人保健施設の入所者により適切な医療を提供する観点から、介護老人保健施設における疾患の発症・治療状況を踏まえ、算定要件や算定日数、対象疾患等の見直しを行う。
　ア 算定要件において、検査の実施を明確化する。当該検査については、協力医療機関等と連携して行った検査を含むこととする。
　イ 所定疾患施設療養費（Ⅱ）の算定日数を、「連続する７日まで」から「連続する 10 日まで」に延長する
　ウ 対象疾患について、蜂窩織炎を追加する。
　エ 業務負担軽減の観点から、診療内容等の給付費明細書の摘要欄への記載は求めないこととする。</v>
      </c>
      <c r="G31" s="107" t="str">
        <f>IFERROR(VLOOKUP($A31,'★共通（5-1-1）'!$A$9:$AH$126,7,FALSE)&amp;"","")</f>
        <v/>
      </c>
      <c r="H31" s="107" t="str">
        <f>IFERROR(VLOOKUP($A31,'★共通（5-1-1）'!$A$9:$AH$126,8,FALSE)&amp;"","")</f>
        <v/>
      </c>
      <c r="I31" s="107" t="str">
        <f>IFERROR(VLOOKUP($A31,'★共通（5-1-1）'!$A$9:$AH$126,9,FALSE)&amp;"","")</f>
        <v/>
      </c>
      <c r="J31" s="107" t="str">
        <f>IFERROR(VLOOKUP($A31,'★共通（5-1-1）'!$A$9:$AH$126,10,FALSE)&amp;"","")</f>
        <v/>
      </c>
      <c r="K31" s="107" t="str">
        <f>IFERROR(VLOOKUP($A31,'★共通（5-1-1）'!$A$9:$AH$126,11,FALSE)&amp;"","")</f>
        <v/>
      </c>
      <c r="L31" s="107" t="str">
        <f>IFERROR(VLOOKUP($A31,'★共通（5-1-1）'!$A$9:$AH$126,12,FALSE)&amp;"","")</f>
        <v/>
      </c>
      <c r="M31" s="107" t="str">
        <f>IFERROR(VLOOKUP($A31,'★共通（5-1-1）'!$A$9:$AH$126,13,FALSE)&amp;"","")</f>
        <v/>
      </c>
      <c r="N31" s="107" t="str">
        <f>IFERROR(VLOOKUP($A31,'★共通（5-1-1）'!$A$9:$AH$126,14,FALSE)&amp;"","")</f>
        <v/>
      </c>
      <c r="O31" s="107" t="str">
        <f>IFERROR(VLOOKUP($A31,'★共通（5-1-1）'!$A$9:$AH$126,15,FALSE)&amp;"","")</f>
        <v/>
      </c>
      <c r="P31" s="107" t="str">
        <f>IFERROR(VLOOKUP($A31,'★共通（5-1-1）'!$A$9:$AH$126,16,FALSE)&amp;"","")</f>
        <v/>
      </c>
      <c r="Q31" s="107" t="str">
        <f>IFERROR(VLOOKUP($A31,'★共通（5-1-1）'!$A$9:$AH$126,17,FALSE)&amp;"","")</f>
        <v/>
      </c>
      <c r="R31" s="107" t="str">
        <f>IFERROR(VLOOKUP($A31,'★共通（5-1-1）'!$A$9:$AH$126,18,FALSE)&amp;"","")</f>
        <v/>
      </c>
      <c r="S31" s="107" t="str">
        <f>IFERROR(VLOOKUP($A31,'★共通（5-1-1）'!$A$9:$AH$126,19,FALSE)&amp;"","")</f>
        <v/>
      </c>
      <c r="T31" s="107" t="str">
        <f>IFERROR(VLOOKUP($A31,'★共通（5-1-1）'!$A$9:$AH$126,20,FALSE)&amp;"","")</f>
        <v/>
      </c>
      <c r="U31" s="107" t="str">
        <f>IFERROR(VLOOKUP($A31,'★共通（5-1-1）'!$A$9:$AH$126,21,FALSE)&amp;"","")</f>
        <v/>
      </c>
      <c r="V31" s="107" t="str">
        <f>IFERROR(VLOOKUP($A31,'★共通（5-1-1）'!$A$9:$AH$126,22,FALSE)&amp;"","")</f>
        <v/>
      </c>
      <c r="W31" s="107" t="str">
        <f>IFERROR(VLOOKUP($A31,'★共通（5-1-1）'!$A$9:$AH$126,23,FALSE)&amp;"","")</f>
        <v/>
      </c>
      <c r="X31" s="107" t="str">
        <f>IFERROR(VLOOKUP($A31,'★共通（5-1-1）'!$A$9:$AH$126,24,FALSE)&amp;"","")</f>
        <v/>
      </c>
      <c r="Y31" s="107" t="str">
        <f>IFERROR(VLOOKUP($A31,'★共通（5-1-1）'!$A$9:$AH$126,25,FALSE)&amp;"","")</f>
        <v/>
      </c>
      <c r="Z31" s="107" t="str">
        <f>IFERROR(VLOOKUP($A31,'★共通（5-1-1）'!$A$9:$AH$126,26,FALSE)&amp;"","")</f>
        <v/>
      </c>
      <c r="AA31" s="107" t="str">
        <f>IFERROR(VLOOKUP($A31,'★共通（5-1-1）'!$A$9:$AH$126,27,FALSE)&amp;"","")</f>
        <v/>
      </c>
      <c r="AB31" s="107" t="str">
        <f>IFERROR(VLOOKUP($A31,'★共通（5-1-1）'!$A$9:$AH$126,28,FALSE)&amp;"","")</f>
        <v/>
      </c>
      <c r="AC31" s="107" t="str">
        <f>IFERROR(VLOOKUP($A31,'★共通（5-1-1）'!$A$9:$AH$126,29,FALSE)&amp;"","")</f>
        <v/>
      </c>
      <c r="AD31" s="107" t="str">
        <f>IFERROR(VLOOKUP($A31,'★共通（5-1-1）'!$A$9:$AH$126,30,FALSE)&amp;"","")</f>
        <v/>
      </c>
      <c r="AE31" s="107" t="str">
        <f>IFERROR(VLOOKUP($A31,'★共通（5-1-1）'!$A$9:$AH$126,31,FALSE)&amp;"","")</f>
        <v>30</v>
      </c>
      <c r="AF31" s="107" t="str">
        <f>IFERROR(VLOOKUP($A31,'★共通（5-1-1）'!$A$9:$AH$126,32,FALSE)&amp;"","")</f>
        <v/>
      </c>
      <c r="AG31" s="107" t="str">
        <f>IFERROR(VLOOKUP($A31,'★共通（5-1-1）'!$A$9:$AH$126,33,FALSE)&amp;"","")</f>
        <v/>
      </c>
      <c r="AH31" s="107" t="str">
        <f>IFERROR(VLOOKUP($A31,'★共通（5-1-1）'!$A$9:$AH$126,34,FALSE)&amp;"","")</f>
        <v/>
      </c>
      <c r="AI31" s="61"/>
      <c r="AJ31" s="61"/>
      <c r="AK31" s="61"/>
      <c r="AL31" s="61"/>
      <c r="AM31" s="59"/>
    </row>
    <row r="32" spans="1:39" ht="181.5" customHeight="1">
      <c r="A32" s="105">
        <v>25</v>
      </c>
      <c r="B32" s="105" t="str">
        <f>IFERROR(VLOOKUP($A32,'★共通（5-1-1）'!$A$9:$AH$126,2,FALSE)&amp;"","")</f>
        <v>介護報酬の見直し</v>
      </c>
      <c r="C32" s="106" t="str">
        <f>IFERROR(VLOOKUP($A32,'★共通（5-1-1）'!$A$9:$AH$126,3,FALSE)&amp;"","")</f>
        <v>かかりつけ医連携薬剤調整加算の見直し</v>
      </c>
      <c r="D32" s="105" t="str">
        <f>IFERROR(VLOOKUP($A32,'★共通（5-1-1）'!$A$9:$AH$126,4,FALSE)&amp;"","")</f>
        <v>かかりつけ医連携薬剤調整加算Ⅰ
かかりつけ医連携薬剤調整加算Ⅱ
かかりつけ医連携薬剤調整加算Ⅲ</v>
      </c>
      <c r="E32" s="105" t="str">
        <f>IFERROR(VLOOKUP($A32,'★共通（5-1-1）'!$A$9:$AH$126,5,FALSE)&amp;"","")</f>
        <v>新</v>
      </c>
      <c r="F32" s="106" t="str">
        <f>IFERROR(VLOOKUP($A32,'★共通（5-1-1）'!$A$9:$AH$126,6,FALSE)&amp;"","")</f>
        <v>・かかりつけ医連携薬剤調整加算について、介護老人保健施設において、かかりつけ医との連携を推進し、継続的な薬物治療を提供する観点から、見直しを行う。
　ア 診療報酬の例を参考に、入所時及び退所時におけるかかりつけ医との連携を前提としつつ、当該連携に係る取組と、かかりつけ医と共同して減薬に至った場合を区分して評価する。また、CHASE へのデータ提出とフィードバックの活用による PDCA サイクルの推進・ケアの向上を図ることを新たに評価する（減薬に至った場合の評価についてはこれを要件とする）。
　イ 連携に係る取組については、入所に際し、薬剤の中止又は変更の可能性についてかかりつけ医に説明し理解を得るとともに、入所中に服薬している薬剤に変更があった場合には、退所時に、変更の経緯・理由や変更後の状態に関する情報をかかりつけ医に共有することを求めることとする。
　ウ 入所中に薬剤の変更が検討される場合に、より適切な薬物治療が提供されるよう、当該介護老人保健施設の医師又は薬剤師が、関連ガイドライン等を踏まえた高齢者の薬物療法に関する研修を受講していることを求めることとする。</v>
      </c>
      <c r="G32" s="107" t="str">
        <f>IFERROR(VLOOKUP($A32,'★共通（5-1-1）'!$A$9:$AH$126,7,FALSE)&amp;"","")</f>
        <v/>
      </c>
      <c r="H32" s="107" t="str">
        <f>IFERROR(VLOOKUP($A32,'★共通（5-1-1）'!$A$9:$AH$126,8,FALSE)&amp;"","")</f>
        <v/>
      </c>
      <c r="I32" s="107" t="str">
        <f>IFERROR(VLOOKUP($A32,'★共通（5-1-1）'!$A$9:$AH$126,9,FALSE)&amp;"","")</f>
        <v/>
      </c>
      <c r="J32" s="107" t="str">
        <f>IFERROR(VLOOKUP($A32,'★共通（5-1-1）'!$A$9:$AH$126,10,FALSE)&amp;"","")</f>
        <v/>
      </c>
      <c r="K32" s="107" t="str">
        <f>IFERROR(VLOOKUP($A32,'★共通（5-1-1）'!$A$9:$AH$126,11,FALSE)&amp;"","")</f>
        <v/>
      </c>
      <c r="L32" s="107" t="str">
        <f>IFERROR(VLOOKUP($A32,'★共通（5-1-1）'!$A$9:$AH$126,12,FALSE)&amp;"","")</f>
        <v/>
      </c>
      <c r="M32" s="107" t="str">
        <f>IFERROR(VLOOKUP($A32,'★共通（5-1-1）'!$A$9:$AH$126,13,FALSE)&amp;"","")</f>
        <v/>
      </c>
      <c r="N32" s="107" t="str">
        <f>IFERROR(VLOOKUP($A32,'★共通（5-1-1）'!$A$9:$AH$126,14,FALSE)&amp;"","")</f>
        <v/>
      </c>
      <c r="O32" s="107" t="str">
        <f>IFERROR(VLOOKUP($A32,'★共通（5-1-1）'!$A$9:$AH$126,15,FALSE)&amp;"","")</f>
        <v/>
      </c>
      <c r="P32" s="107" t="str">
        <f>IFERROR(VLOOKUP($A32,'★共通（5-1-1）'!$A$9:$AH$126,16,FALSE)&amp;"","")</f>
        <v/>
      </c>
      <c r="Q32" s="107" t="str">
        <f>IFERROR(VLOOKUP($A32,'★共通（5-1-1）'!$A$9:$AH$126,17,FALSE)&amp;"","")</f>
        <v/>
      </c>
      <c r="R32" s="107" t="str">
        <f>IFERROR(VLOOKUP($A32,'★共通（5-1-1）'!$A$9:$AH$126,18,FALSE)&amp;"","")</f>
        <v/>
      </c>
      <c r="S32" s="107" t="str">
        <f>IFERROR(VLOOKUP($A32,'★共通（5-1-1）'!$A$9:$AH$126,19,FALSE)&amp;"","")</f>
        <v/>
      </c>
      <c r="T32" s="107" t="str">
        <f>IFERROR(VLOOKUP($A32,'★共通（5-1-1）'!$A$9:$AH$126,20,FALSE)&amp;"","")</f>
        <v/>
      </c>
      <c r="U32" s="107" t="str">
        <f>IFERROR(VLOOKUP($A32,'★共通（5-1-1）'!$A$9:$AH$126,21,FALSE)&amp;"","")</f>
        <v/>
      </c>
      <c r="V32" s="107" t="str">
        <f>IFERROR(VLOOKUP($A32,'★共通（5-1-1）'!$A$9:$AH$126,22,FALSE)&amp;"","")</f>
        <v/>
      </c>
      <c r="W32" s="107" t="str">
        <f>IFERROR(VLOOKUP($A32,'★共通（5-1-1）'!$A$9:$AH$126,23,FALSE)&amp;"","")</f>
        <v/>
      </c>
      <c r="X32" s="107" t="str">
        <f>IFERROR(VLOOKUP($A32,'★共通（5-1-1）'!$A$9:$AH$126,24,FALSE)&amp;"","")</f>
        <v/>
      </c>
      <c r="Y32" s="107" t="str">
        <f>IFERROR(VLOOKUP($A32,'★共通（5-1-1）'!$A$9:$AH$126,25,FALSE)&amp;"","")</f>
        <v/>
      </c>
      <c r="Z32" s="107" t="str">
        <f>IFERROR(VLOOKUP($A32,'★共通（5-1-1）'!$A$9:$AH$126,26,FALSE)&amp;"","")</f>
        <v/>
      </c>
      <c r="AA32" s="107" t="str">
        <f>IFERROR(VLOOKUP($A32,'★共通（5-1-1）'!$A$9:$AH$126,27,FALSE)&amp;"","")</f>
        <v/>
      </c>
      <c r="AB32" s="107" t="str">
        <f>IFERROR(VLOOKUP($A32,'★共通（5-1-1）'!$A$9:$AH$126,28,FALSE)&amp;"","")</f>
        <v/>
      </c>
      <c r="AC32" s="107" t="str">
        <f>IFERROR(VLOOKUP($A32,'★共通（5-1-1）'!$A$9:$AH$126,29,FALSE)&amp;"","")</f>
        <v/>
      </c>
      <c r="AD32" s="107" t="str">
        <f>IFERROR(VLOOKUP($A32,'★共通（5-1-1）'!$A$9:$AH$126,30,FALSE)&amp;"","")</f>
        <v/>
      </c>
      <c r="AE32" s="107" t="str">
        <f>IFERROR(VLOOKUP($A32,'★共通（5-1-1）'!$A$9:$AH$126,31,FALSE)&amp;"","")</f>
        <v>31</v>
      </c>
      <c r="AF32" s="107" t="str">
        <f>IFERROR(VLOOKUP($A32,'★共通（5-1-1）'!$A$9:$AH$126,32,FALSE)&amp;"","")</f>
        <v/>
      </c>
      <c r="AG32" s="107" t="str">
        <f>IFERROR(VLOOKUP($A32,'★共通（5-1-1）'!$A$9:$AH$126,33,FALSE)&amp;"","")</f>
        <v/>
      </c>
      <c r="AH32" s="107" t="str">
        <f>IFERROR(VLOOKUP($A32,'★共通（5-1-1）'!$A$9:$AH$126,34,FALSE)&amp;"","")</f>
        <v/>
      </c>
      <c r="AI32" s="61"/>
      <c r="AJ32" s="61"/>
      <c r="AK32" s="61"/>
      <c r="AL32" s="61"/>
      <c r="AM32" s="59"/>
    </row>
    <row r="33" spans="1:39" ht="122.25" customHeight="1">
      <c r="A33" s="105">
        <v>26</v>
      </c>
      <c r="B33" s="105" t="str">
        <f>IFERROR(VLOOKUP($A33,'★共通（5-1-1）'!$A$9:$AH$126,2,FALSE)&amp;"","")</f>
        <v>人員基準・設備基準</v>
      </c>
      <c r="C33" s="106" t="str">
        <f>IFERROR(VLOOKUP($A33,'★共通（5-1-1）'!$A$9:$AH$126,3,FALSE)&amp;"","")</f>
        <v>有床診療所から介護医療院への移行促進</v>
      </c>
      <c r="D33" s="105" t="str">
        <f>IFERROR(VLOOKUP($A33,'★共通（5-1-1）'!$A$9:$AH$126,4,FALSE)&amp;"","")</f>
        <v/>
      </c>
      <c r="E33" s="105" t="str">
        <f>IFERROR(VLOOKUP($A33,'★共通（5-1-1）'!$A$9:$AH$126,5,FALSE)&amp;"","")</f>
        <v/>
      </c>
      <c r="F33" s="106" t="str">
        <f>IFERROR(VLOOKUP($A33,'★共通（5-1-1）'!$A$9:$AH$126,6,FALSE)&amp;"","")</f>
        <v>・一般浴槽及び特別浴槽の設置を求める介護医療院の浴室の施設基準について、入所者への適切なサービス提供の確保に留意しつつ、介護療養病床を有する診療所から介護医療院への移行を一層促進する観点から、有床診療所から移行して介護医療院を開設する場合であって、入浴用リフトやリクライニングシャワーチェア等により、身体の不自由な者が適切に入浴できる場合は、一般浴槽以外の浴槽の設置は求めないこととする。この取扱いは、当該事業者が施設の新築、増築又は全面的な改築の工事を行うまでの間の経過措置とする。※経過措置</v>
      </c>
      <c r="G33" s="107" t="str">
        <f>IFERROR(VLOOKUP($A33,'★共通（5-1-1）'!$A$9:$AH$126,7,FALSE)&amp;"","")</f>
        <v/>
      </c>
      <c r="H33" s="107" t="str">
        <f>IFERROR(VLOOKUP($A33,'★共通（5-1-1）'!$A$9:$AH$126,8,FALSE)&amp;"","")</f>
        <v/>
      </c>
      <c r="I33" s="107" t="str">
        <f>IFERROR(VLOOKUP($A33,'★共通（5-1-1）'!$A$9:$AH$126,9,FALSE)&amp;"","")</f>
        <v/>
      </c>
      <c r="J33" s="107" t="str">
        <f>IFERROR(VLOOKUP($A33,'★共通（5-1-1）'!$A$9:$AH$126,10,FALSE)&amp;"","")</f>
        <v/>
      </c>
      <c r="K33" s="107" t="str">
        <f>IFERROR(VLOOKUP($A33,'★共通（5-1-1）'!$A$9:$AH$126,11,FALSE)&amp;"","")</f>
        <v/>
      </c>
      <c r="L33" s="107" t="str">
        <f>IFERROR(VLOOKUP($A33,'★共通（5-1-1）'!$A$9:$AH$126,12,FALSE)&amp;"","")</f>
        <v/>
      </c>
      <c r="M33" s="107" t="str">
        <f>IFERROR(VLOOKUP($A33,'★共通（5-1-1）'!$A$9:$AH$126,13,FALSE)&amp;"","")</f>
        <v/>
      </c>
      <c r="N33" s="107" t="str">
        <f>IFERROR(VLOOKUP($A33,'★共通（5-1-1）'!$A$9:$AH$126,14,FALSE)&amp;"","")</f>
        <v/>
      </c>
      <c r="O33" s="107" t="str">
        <f>IFERROR(VLOOKUP($A33,'★共通（5-1-1）'!$A$9:$AH$126,15,FALSE)&amp;"","")</f>
        <v/>
      </c>
      <c r="P33" s="107" t="str">
        <f>IFERROR(VLOOKUP($A33,'★共通（5-1-1）'!$A$9:$AH$126,16,FALSE)&amp;"","")</f>
        <v/>
      </c>
      <c r="Q33" s="107" t="str">
        <f>IFERROR(VLOOKUP($A33,'★共通（5-1-1）'!$A$9:$AH$126,17,FALSE)&amp;"","")</f>
        <v/>
      </c>
      <c r="R33" s="107" t="str">
        <f>IFERROR(VLOOKUP($A33,'★共通（5-1-1）'!$A$9:$AH$126,18,FALSE)&amp;"","")</f>
        <v/>
      </c>
      <c r="S33" s="107" t="str">
        <f>IFERROR(VLOOKUP($A33,'★共通（5-1-1）'!$A$9:$AH$126,19,FALSE)&amp;"","")</f>
        <v/>
      </c>
      <c r="T33" s="107" t="str">
        <f>IFERROR(VLOOKUP($A33,'★共通（5-1-1）'!$A$9:$AH$126,20,FALSE)&amp;"","")</f>
        <v/>
      </c>
      <c r="U33" s="107" t="str">
        <f>IFERROR(VLOOKUP($A33,'★共通（5-1-1）'!$A$9:$AH$126,21,FALSE)&amp;"","")</f>
        <v/>
      </c>
      <c r="V33" s="107" t="str">
        <f>IFERROR(VLOOKUP($A33,'★共通（5-1-1）'!$A$9:$AH$126,22,FALSE)&amp;"","")</f>
        <v/>
      </c>
      <c r="W33" s="107" t="str">
        <f>IFERROR(VLOOKUP($A33,'★共通（5-1-1）'!$A$9:$AH$126,23,FALSE)&amp;"","")</f>
        <v/>
      </c>
      <c r="X33" s="107" t="str">
        <f>IFERROR(VLOOKUP($A33,'★共通（5-1-1）'!$A$9:$AH$126,24,FALSE)&amp;"","")</f>
        <v/>
      </c>
      <c r="Y33" s="107" t="str">
        <f>IFERROR(VLOOKUP($A33,'★共通（5-1-1）'!$A$9:$AH$126,25,FALSE)&amp;"","")</f>
        <v/>
      </c>
      <c r="Z33" s="107" t="str">
        <f>IFERROR(VLOOKUP($A33,'★共通（5-1-1）'!$A$9:$AH$126,26,FALSE)&amp;"","")</f>
        <v/>
      </c>
      <c r="AA33" s="107" t="str">
        <f>IFERROR(VLOOKUP($A33,'★共通（5-1-1）'!$A$9:$AH$126,27,FALSE)&amp;"","")</f>
        <v/>
      </c>
      <c r="AB33" s="107" t="str">
        <f>IFERROR(VLOOKUP($A33,'★共通（5-1-1）'!$A$9:$AH$126,28,FALSE)&amp;"","")</f>
        <v/>
      </c>
      <c r="AC33" s="107" t="str">
        <f>IFERROR(VLOOKUP($A33,'★共通（5-1-1）'!$A$9:$AH$126,29,FALSE)&amp;"","")</f>
        <v/>
      </c>
      <c r="AD33" s="107" t="str">
        <f>IFERROR(VLOOKUP($A33,'★共通（5-1-1）'!$A$9:$AH$126,30,FALSE)&amp;"","")</f>
        <v/>
      </c>
      <c r="AE33" s="107" t="str">
        <f>IFERROR(VLOOKUP($A33,'★共通（5-1-1）'!$A$9:$AH$126,31,FALSE)&amp;"","")</f>
        <v/>
      </c>
      <c r="AF33" s="107" t="str">
        <f>IFERROR(VLOOKUP($A33,'★共通（5-1-1）'!$A$9:$AH$126,32,FALSE)&amp;"","")</f>
        <v/>
      </c>
      <c r="AG33" s="107" t="str">
        <f>IFERROR(VLOOKUP($A33,'★共通（5-1-1）'!$A$9:$AH$126,33,FALSE)&amp;"","")</f>
        <v>32</v>
      </c>
      <c r="AH33" s="107" t="str">
        <f>IFERROR(VLOOKUP($A33,'★共通（5-1-1）'!$A$9:$AH$126,34,FALSE)&amp;"","")</f>
        <v/>
      </c>
      <c r="AI33" s="61"/>
      <c r="AJ33" s="61"/>
      <c r="AK33" s="61"/>
      <c r="AL33" s="61"/>
      <c r="AM33" s="59"/>
    </row>
    <row r="34" spans="1:39" ht="133.5" customHeight="1">
      <c r="A34" s="105">
        <v>27</v>
      </c>
      <c r="B34" s="105" t="str">
        <f>IFERROR(VLOOKUP($A34,'★共通（5-1-1）'!$A$9:$AH$126,2,FALSE)&amp;"","")</f>
        <v>介護報酬の見直し</v>
      </c>
      <c r="C34" s="106" t="str">
        <f>IFERROR(VLOOKUP($A34,'★共通（5-1-1）'!$A$9:$AH$126,3,FALSE)&amp;"","")</f>
        <v>長期療養・生活施設の機能の強化</v>
      </c>
      <c r="D34" s="105" t="str">
        <f>IFERROR(VLOOKUP($A34,'★共通（5-1-1）'!$A$9:$AH$126,4,FALSE)&amp;"","")</f>
        <v>長期療養生活移行加算</v>
      </c>
      <c r="E34" s="105" t="str">
        <f>IFERROR(VLOOKUP($A34,'★共通（5-1-1）'!$A$9:$AH$126,5,FALSE)&amp;"","")</f>
        <v>新</v>
      </c>
      <c r="F34" s="106" t="str">
        <f>IFERROR(VLOOKUP($A34,'★共通（5-1-1）'!$A$9:$AH$126,6,FALSE)&amp;"","")</f>
        <v>・介護医療院について、医療の必要な要介護者の長期療養施設としての機能及び生活施設としての機能をより充実させる観点から、療養病床における長期入院患者を受け入れ、生活施設としての取組を説明し、適切なサービス提供を行うことを評価する新たな加算を創設する。具体的な算定要件は以下のとおりとし、入所した日から一定期間に限り算定可能とする。
・ 入所者が療養病床に長期間入院していた患者であること。
・ 入所にあたり、入所者及び家族等に生活施設としての取組について説明を行うこと。
・ 入所者及び家族等と地域住民等との交流が可能となるよう、地域の行事や活動等に積極的に関与していること。</v>
      </c>
      <c r="G34" s="107" t="str">
        <f>IFERROR(VLOOKUP($A34,'★共通（5-1-1）'!$A$9:$AH$126,7,FALSE)&amp;"","")</f>
        <v/>
      </c>
      <c r="H34" s="107" t="str">
        <f>IFERROR(VLOOKUP($A34,'★共通（5-1-1）'!$A$9:$AH$126,8,FALSE)&amp;"","")</f>
        <v/>
      </c>
      <c r="I34" s="107" t="str">
        <f>IFERROR(VLOOKUP($A34,'★共通（5-1-1）'!$A$9:$AH$126,9,FALSE)&amp;"","")</f>
        <v/>
      </c>
      <c r="J34" s="107" t="str">
        <f>IFERROR(VLOOKUP($A34,'★共通（5-1-1）'!$A$9:$AH$126,10,FALSE)&amp;"","")</f>
        <v/>
      </c>
      <c r="K34" s="107" t="str">
        <f>IFERROR(VLOOKUP($A34,'★共通（5-1-1）'!$A$9:$AH$126,11,FALSE)&amp;"","")</f>
        <v/>
      </c>
      <c r="L34" s="107" t="str">
        <f>IFERROR(VLOOKUP($A34,'★共通（5-1-1）'!$A$9:$AH$126,12,FALSE)&amp;"","")</f>
        <v/>
      </c>
      <c r="M34" s="107" t="str">
        <f>IFERROR(VLOOKUP($A34,'★共通（5-1-1）'!$A$9:$AH$126,13,FALSE)&amp;"","")</f>
        <v/>
      </c>
      <c r="N34" s="107" t="str">
        <f>IFERROR(VLOOKUP($A34,'★共通（5-1-1）'!$A$9:$AH$126,14,FALSE)&amp;"","")</f>
        <v/>
      </c>
      <c r="O34" s="107" t="str">
        <f>IFERROR(VLOOKUP($A34,'★共通（5-1-1）'!$A$9:$AH$126,15,FALSE)&amp;"","")</f>
        <v/>
      </c>
      <c r="P34" s="107" t="str">
        <f>IFERROR(VLOOKUP($A34,'★共通（5-1-1）'!$A$9:$AH$126,16,FALSE)&amp;"","")</f>
        <v/>
      </c>
      <c r="Q34" s="107" t="str">
        <f>IFERROR(VLOOKUP($A34,'★共通（5-1-1）'!$A$9:$AH$126,17,FALSE)&amp;"","")</f>
        <v/>
      </c>
      <c r="R34" s="107" t="str">
        <f>IFERROR(VLOOKUP($A34,'★共通（5-1-1）'!$A$9:$AH$126,18,FALSE)&amp;"","")</f>
        <v/>
      </c>
      <c r="S34" s="107" t="str">
        <f>IFERROR(VLOOKUP($A34,'★共通（5-1-1）'!$A$9:$AH$126,19,FALSE)&amp;"","")</f>
        <v/>
      </c>
      <c r="T34" s="107" t="str">
        <f>IFERROR(VLOOKUP($A34,'★共通（5-1-1）'!$A$9:$AH$126,20,FALSE)&amp;"","")</f>
        <v/>
      </c>
      <c r="U34" s="107" t="str">
        <f>IFERROR(VLOOKUP($A34,'★共通（5-1-1）'!$A$9:$AH$126,21,FALSE)&amp;"","")</f>
        <v/>
      </c>
      <c r="V34" s="107" t="str">
        <f>IFERROR(VLOOKUP($A34,'★共通（5-1-1）'!$A$9:$AH$126,22,FALSE)&amp;"","")</f>
        <v/>
      </c>
      <c r="W34" s="107" t="str">
        <f>IFERROR(VLOOKUP($A34,'★共通（5-1-1）'!$A$9:$AH$126,23,FALSE)&amp;"","")</f>
        <v/>
      </c>
      <c r="X34" s="107" t="str">
        <f>IFERROR(VLOOKUP($A34,'★共通（5-1-1）'!$A$9:$AH$126,24,FALSE)&amp;"","")</f>
        <v/>
      </c>
      <c r="Y34" s="107" t="str">
        <f>IFERROR(VLOOKUP($A34,'★共通（5-1-1）'!$A$9:$AH$126,25,FALSE)&amp;"","")</f>
        <v/>
      </c>
      <c r="Z34" s="107" t="str">
        <f>IFERROR(VLOOKUP($A34,'★共通（5-1-1）'!$A$9:$AH$126,26,FALSE)&amp;"","")</f>
        <v/>
      </c>
      <c r="AA34" s="107" t="str">
        <f>IFERROR(VLOOKUP($A34,'★共通（5-1-1）'!$A$9:$AH$126,27,FALSE)&amp;"","")</f>
        <v/>
      </c>
      <c r="AB34" s="107" t="str">
        <f>IFERROR(VLOOKUP($A34,'★共通（5-1-1）'!$A$9:$AH$126,28,FALSE)&amp;"","")</f>
        <v/>
      </c>
      <c r="AC34" s="107" t="str">
        <f>IFERROR(VLOOKUP($A34,'★共通（5-1-1）'!$A$9:$AH$126,29,FALSE)&amp;"","")</f>
        <v/>
      </c>
      <c r="AD34" s="107" t="str">
        <f>IFERROR(VLOOKUP($A34,'★共通（5-1-1）'!$A$9:$AH$126,30,FALSE)&amp;"","")</f>
        <v/>
      </c>
      <c r="AE34" s="107" t="str">
        <f>IFERROR(VLOOKUP($A34,'★共通（5-1-1）'!$A$9:$AH$126,31,FALSE)&amp;"","")</f>
        <v/>
      </c>
      <c r="AF34" s="107" t="str">
        <f>IFERROR(VLOOKUP($A34,'★共通（5-1-1）'!$A$9:$AH$126,32,FALSE)&amp;"","")</f>
        <v/>
      </c>
      <c r="AG34" s="107" t="str">
        <f>IFERROR(VLOOKUP($A34,'★共通（5-1-1）'!$A$9:$AH$126,33,FALSE)&amp;"","")</f>
        <v>33</v>
      </c>
      <c r="AH34" s="107" t="str">
        <f>IFERROR(VLOOKUP($A34,'★共通（5-1-1）'!$A$9:$AH$126,34,FALSE)&amp;"","")</f>
        <v/>
      </c>
      <c r="AI34" s="61"/>
      <c r="AJ34" s="61"/>
      <c r="AK34" s="61"/>
      <c r="AL34" s="61"/>
      <c r="AM34" s="59"/>
    </row>
    <row r="35" spans="1:39" ht="83.25" customHeight="1">
      <c r="A35" s="105">
        <v>28</v>
      </c>
      <c r="B35" s="105" t="str">
        <f>IFERROR(VLOOKUP($A35,'★共通（5-1-1）'!$A$9:$AH$126,2,FALSE)&amp;"","")</f>
        <v>介護報酬の見直し</v>
      </c>
      <c r="C35" s="106" t="str">
        <f>IFERROR(VLOOKUP($A35,'★共通（5-1-1）'!$A$9:$AH$126,3,FALSE)&amp;"","")</f>
        <v>介護医療院の薬剤管理指導の見直し</v>
      </c>
      <c r="D35" s="105" t="str">
        <f>IFERROR(VLOOKUP($A35,'★共通（5-1-1）'!$A$9:$AH$126,4,FALSE)&amp;"","")</f>
        <v/>
      </c>
      <c r="E35" s="105" t="str">
        <f>IFERROR(VLOOKUP($A35,'★共通（5-1-1）'!$A$9:$AH$126,5,FALSE)&amp;"","")</f>
        <v/>
      </c>
      <c r="F35" s="106" t="str">
        <f>IFERROR(VLOOKUP($A35,'★共通（5-1-1）'!$A$9:$AH$126,6,FALSE)&amp;"","")</f>
        <v>・介護医療院の薬剤管理指導について、介護の質の向上に係る取組を一層推進する観点から、CHASE へのデータ提出とフィードバックの活用によるPDCA サイクルの推進・ケアの向上を図ることを新たに評価する（。※３（２）①イ参照）
※新設</v>
      </c>
      <c r="G35" s="107" t="str">
        <f>IFERROR(VLOOKUP($A35,'★共通（5-1-1）'!$A$9:$AH$126,7,FALSE)&amp;"","")</f>
        <v/>
      </c>
      <c r="H35" s="107" t="str">
        <f>IFERROR(VLOOKUP($A35,'★共通（5-1-1）'!$A$9:$AH$126,8,FALSE)&amp;"","")</f>
        <v/>
      </c>
      <c r="I35" s="107" t="str">
        <f>IFERROR(VLOOKUP($A35,'★共通（5-1-1）'!$A$9:$AH$126,9,FALSE)&amp;"","")</f>
        <v/>
      </c>
      <c r="J35" s="107" t="str">
        <f>IFERROR(VLOOKUP($A35,'★共通（5-1-1）'!$A$9:$AH$126,10,FALSE)&amp;"","")</f>
        <v/>
      </c>
      <c r="K35" s="107" t="str">
        <f>IFERROR(VLOOKUP($A35,'★共通（5-1-1）'!$A$9:$AH$126,11,FALSE)&amp;"","")</f>
        <v/>
      </c>
      <c r="L35" s="107" t="str">
        <f>IFERROR(VLOOKUP($A35,'★共通（5-1-1）'!$A$9:$AH$126,12,FALSE)&amp;"","")</f>
        <v/>
      </c>
      <c r="M35" s="107" t="str">
        <f>IFERROR(VLOOKUP($A35,'★共通（5-1-1）'!$A$9:$AH$126,13,FALSE)&amp;"","")</f>
        <v/>
      </c>
      <c r="N35" s="107" t="str">
        <f>IFERROR(VLOOKUP($A35,'★共通（5-1-1）'!$A$9:$AH$126,14,FALSE)&amp;"","")</f>
        <v/>
      </c>
      <c r="O35" s="107" t="str">
        <f>IFERROR(VLOOKUP($A35,'★共通（5-1-1）'!$A$9:$AH$126,15,FALSE)&amp;"","")</f>
        <v/>
      </c>
      <c r="P35" s="107" t="str">
        <f>IFERROR(VLOOKUP($A35,'★共通（5-1-1）'!$A$9:$AH$126,16,FALSE)&amp;"","")</f>
        <v/>
      </c>
      <c r="Q35" s="107" t="str">
        <f>IFERROR(VLOOKUP($A35,'★共通（5-1-1）'!$A$9:$AH$126,17,FALSE)&amp;"","")</f>
        <v/>
      </c>
      <c r="R35" s="107" t="str">
        <f>IFERROR(VLOOKUP($A35,'★共通（5-1-1）'!$A$9:$AH$126,18,FALSE)&amp;"","")</f>
        <v/>
      </c>
      <c r="S35" s="107" t="str">
        <f>IFERROR(VLOOKUP($A35,'★共通（5-1-1）'!$A$9:$AH$126,19,FALSE)&amp;"","")</f>
        <v/>
      </c>
      <c r="T35" s="107" t="str">
        <f>IFERROR(VLOOKUP($A35,'★共通（5-1-1）'!$A$9:$AH$126,20,FALSE)&amp;"","")</f>
        <v/>
      </c>
      <c r="U35" s="107" t="str">
        <f>IFERROR(VLOOKUP($A35,'★共通（5-1-1）'!$A$9:$AH$126,21,FALSE)&amp;"","")</f>
        <v/>
      </c>
      <c r="V35" s="107" t="str">
        <f>IFERROR(VLOOKUP($A35,'★共通（5-1-1）'!$A$9:$AH$126,22,FALSE)&amp;"","")</f>
        <v/>
      </c>
      <c r="W35" s="107" t="str">
        <f>IFERROR(VLOOKUP($A35,'★共通（5-1-1）'!$A$9:$AH$126,23,FALSE)&amp;"","")</f>
        <v/>
      </c>
      <c r="X35" s="107" t="str">
        <f>IFERROR(VLOOKUP($A35,'★共通（5-1-1）'!$A$9:$AH$126,24,FALSE)&amp;"","")</f>
        <v/>
      </c>
      <c r="Y35" s="107" t="str">
        <f>IFERROR(VLOOKUP($A35,'★共通（5-1-1）'!$A$9:$AH$126,25,FALSE)&amp;"","")</f>
        <v/>
      </c>
      <c r="Z35" s="107" t="str">
        <f>IFERROR(VLOOKUP($A35,'★共通（5-1-1）'!$A$9:$AH$126,26,FALSE)&amp;"","")</f>
        <v/>
      </c>
      <c r="AA35" s="107" t="str">
        <f>IFERROR(VLOOKUP($A35,'★共通（5-1-1）'!$A$9:$AH$126,27,FALSE)&amp;"","")</f>
        <v/>
      </c>
      <c r="AB35" s="107" t="str">
        <f>IFERROR(VLOOKUP($A35,'★共通（5-1-1）'!$A$9:$AH$126,28,FALSE)&amp;"","")</f>
        <v/>
      </c>
      <c r="AC35" s="107" t="str">
        <f>IFERROR(VLOOKUP($A35,'★共通（5-1-1）'!$A$9:$AH$126,29,FALSE)&amp;"","")</f>
        <v/>
      </c>
      <c r="AD35" s="107" t="str">
        <f>IFERROR(VLOOKUP($A35,'★共通（5-1-1）'!$A$9:$AH$126,30,FALSE)&amp;"","")</f>
        <v/>
      </c>
      <c r="AE35" s="107" t="str">
        <f>IFERROR(VLOOKUP($A35,'★共通（5-1-1）'!$A$9:$AH$126,31,FALSE)&amp;"","")</f>
        <v/>
      </c>
      <c r="AF35" s="107" t="str">
        <f>IFERROR(VLOOKUP($A35,'★共通（5-1-1）'!$A$9:$AH$126,32,FALSE)&amp;"","")</f>
        <v/>
      </c>
      <c r="AG35" s="107" t="str">
        <f>IFERROR(VLOOKUP($A35,'★共通（5-1-1）'!$A$9:$AH$126,33,FALSE)&amp;"","")</f>
        <v>34</v>
      </c>
      <c r="AH35" s="107" t="str">
        <f>IFERROR(VLOOKUP($A35,'★共通（5-1-1）'!$A$9:$AH$126,34,FALSE)&amp;"","")</f>
        <v/>
      </c>
      <c r="AI35" s="61"/>
      <c r="AJ35" s="61"/>
      <c r="AK35" s="61"/>
      <c r="AL35" s="61"/>
      <c r="AM35" s="59"/>
    </row>
    <row r="36" spans="1:39" ht="78" customHeight="1">
      <c r="A36" s="105">
        <v>29</v>
      </c>
      <c r="B36" s="105" t="str">
        <f>IFERROR(VLOOKUP($A36,'★共通（5-1-1）'!$A$9:$AH$126,2,FALSE)&amp;"","")</f>
        <v>介護報酬の見直し</v>
      </c>
      <c r="C36" s="106" t="str">
        <f>IFERROR(VLOOKUP($A36,'★共通（5-1-1）'!$A$9:$AH$126,3,FALSE)&amp;"","")</f>
        <v>介護療養型医療施設の円滑な移行</v>
      </c>
      <c r="D36" s="105" t="str">
        <f>IFERROR(VLOOKUP($A36,'★共通（5-1-1）'!$A$9:$AH$126,4,FALSE)&amp;"","")</f>
        <v>移行計画が未提出である場合</v>
      </c>
      <c r="E36" s="105" t="str">
        <f>IFERROR(VLOOKUP($A36,'★共通（5-1-1）'!$A$9:$AH$126,5,FALSE)&amp;"","")</f>
        <v/>
      </c>
      <c r="F36" s="106" t="str">
        <f>IFERROR(VLOOKUP($A36,'★共通（5-1-1）'!$A$9:$AH$126,6,FALSE)&amp;"","")</f>
        <v>・介護療養型医療施設について、令和５年度末の廃止期限までの円滑な移行等に向けて、より早期の意思決定を促す観点から、事業者に、一定期間ごとに移行等に係る検討の状況について指定権者に報告を求め、期限までに報告されない場合には、次の期限までの間、基本報酬を減算する。※減算</v>
      </c>
      <c r="G36" s="107" t="str">
        <f>IFERROR(VLOOKUP($A36,'★共通（5-1-1）'!$A$9:$AH$126,7,FALSE)&amp;"","")</f>
        <v/>
      </c>
      <c r="H36" s="107" t="str">
        <f>IFERROR(VLOOKUP($A36,'★共通（5-1-1）'!$A$9:$AH$126,8,FALSE)&amp;"","")</f>
        <v/>
      </c>
      <c r="I36" s="107" t="str">
        <f>IFERROR(VLOOKUP($A36,'★共通（5-1-1）'!$A$9:$AH$126,9,FALSE)&amp;"","")</f>
        <v/>
      </c>
      <c r="J36" s="107" t="str">
        <f>IFERROR(VLOOKUP($A36,'★共通（5-1-1）'!$A$9:$AH$126,10,FALSE)&amp;"","")</f>
        <v/>
      </c>
      <c r="K36" s="107" t="str">
        <f>IFERROR(VLOOKUP($A36,'★共通（5-1-1）'!$A$9:$AH$126,11,FALSE)&amp;"","")</f>
        <v/>
      </c>
      <c r="L36" s="107" t="str">
        <f>IFERROR(VLOOKUP($A36,'★共通（5-1-1）'!$A$9:$AH$126,12,FALSE)&amp;"","")</f>
        <v/>
      </c>
      <c r="M36" s="107" t="str">
        <f>IFERROR(VLOOKUP($A36,'★共通（5-1-1）'!$A$9:$AH$126,13,FALSE)&amp;"","")</f>
        <v/>
      </c>
      <c r="N36" s="107" t="str">
        <f>IFERROR(VLOOKUP($A36,'★共通（5-1-1）'!$A$9:$AH$126,14,FALSE)&amp;"","")</f>
        <v/>
      </c>
      <c r="O36" s="107" t="str">
        <f>IFERROR(VLOOKUP($A36,'★共通（5-1-1）'!$A$9:$AH$126,15,FALSE)&amp;"","")</f>
        <v/>
      </c>
      <c r="P36" s="107" t="str">
        <f>IFERROR(VLOOKUP($A36,'★共通（5-1-1）'!$A$9:$AH$126,16,FALSE)&amp;"","")</f>
        <v/>
      </c>
      <c r="Q36" s="107" t="str">
        <f>IFERROR(VLOOKUP($A36,'★共通（5-1-1）'!$A$9:$AH$126,17,FALSE)&amp;"","")</f>
        <v/>
      </c>
      <c r="R36" s="107" t="str">
        <f>IFERROR(VLOOKUP($A36,'★共通（5-1-1）'!$A$9:$AH$126,18,FALSE)&amp;"","")</f>
        <v/>
      </c>
      <c r="S36" s="107" t="str">
        <f>IFERROR(VLOOKUP($A36,'★共通（5-1-1）'!$A$9:$AH$126,19,FALSE)&amp;"","")</f>
        <v/>
      </c>
      <c r="T36" s="107" t="str">
        <f>IFERROR(VLOOKUP($A36,'★共通（5-1-1）'!$A$9:$AH$126,20,FALSE)&amp;"","")</f>
        <v/>
      </c>
      <c r="U36" s="107" t="str">
        <f>IFERROR(VLOOKUP($A36,'★共通（5-1-1）'!$A$9:$AH$126,21,FALSE)&amp;"","")</f>
        <v/>
      </c>
      <c r="V36" s="107" t="str">
        <f>IFERROR(VLOOKUP($A36,'★共通（5-1-1）'!$A$9:$AH$126,22,FALSE)&amp;"","")</f>
        <v/>
      </c>
      <c r="W36" s="107" t="str">
        <f>IFERROR(VLOOKUP($A36,'★共通（5-1-1）'!$A$9:$AH$126,23,FALSE)&amp;"","")</f>
        <v/>
      </c>
      <c r="X36" s="107" t="str">
        <f>IFERROR(VLOOKUP($A36,'★共通（5-1-1）'!$A$9:$AH$126,24,FALSE)&amp;"","")</f>
        <v/>
      </c>
      <c r="Y36" s="107" t="str">
        <f>IFERROR(VLOOKUP($A36,'★共通（5-1-1）'!$A$9:$AH$126,25,FALSE)&amp;"","")</f>
        <v/>
      </c>
      <c r="Z36" s="107" t="str">
        <f>IFERROR(VLOOKUP($A36,'★共通（5-1-1）'!$A$9:$AH$126,26,FALSE)&amp;"","")</f>
        <v/>
      </c>
      <c r="AA36" s="107" t="str">
        <f>IFERROR(VLOOKUP($A36,'★共通（5-1-1）'!$A$9:$AH$126,27,FALSE)&amp;"","")</f>
        <v/>
      </c>
      <c r="AB36" s="107" t="str">
        <f>IFERROR(VLOOKUP($A36,'★共通（5-1-1）'!$A$9:$AH$126,28,FALSE)&amp;"","")</f>
        <v/>
      </c>
      <c r="AC36" s="107" t="str">
        <f>IFERROR(VLOOKUP($A36,'★共通（5-1-1）'!$A$9:$AH$126,29,FALSE)&amp;"","")</f>
        <v/>
      </c>
      <c r="AD36" s="107" t="str">
        <f>IFERROR(VLOOKUP($A36,'★共通（5-1-1）'!$A$9:$AH$126,30,FALSE)&amp;"","")</f>
        <v/>
      </c>
      <c r="AE36" s="107" t="str">
        <f>IFERROR(VLOOKUP($A36,'★共通（5-1-1）'!$A$9:$AH$126,31,FALSE)&amp;"","")</f>
        <v/>
      </c>
      <c r="AF36" s="107" t="str">
        <f>IFERROR(VLOOKUP($A36,'★共通（5-1-1）'!$A$9:$AH$126,32,FALSE)&amp;"","")</f>
        <v>35</v>
      </c>
      <c r="AG36" s="107" t="str">
        <f>IFERROR(VLOOKUP($A36,'★共通（5-1-1）'!$A$9:$AH$126,33,FALSE)&amp;"","")</f>
        <v/>
      </c>
      <c r="AH36" s="107" t="str">
        <f>IFERROR(VLOOKUP($A36,'★共通（5-1-1）'!$A$9:$AH$126,34,FALSE)&amp;"","")</f>
        <v/>
      </c>
      <c r="AI36" s="61"/>
      <c r="AJ36" s="61"/>
      <c r="AK36" s="61"/>
      <c r="AL36" s="61"/>
      <c r="AM36" s="59"/>
    </row>
    <row r="37" spans="1:39" ht="115.5" customHeight="1">
      <c r="A37" s="105">
        <v>30</v>
      </c>
      <c r="B37" s="105" t="str">
        <f>IFERROR(VLOOKUP($A37,'★共通（5-1-1）'!$A$9:$AH$126,2,FALSE)&amp;"","")</f>
        <v>介護報酬の見直し</v>
      </c>
      <c r="C37" s="106" t="str">
        <f>IFERROR(VLOOKUP($A37,'★共通（5-1-1）'!$A$9:$AH$126,3,FALSE)&amp;"","")</f>
        <v>訪問介護における通院等乗降介助の見直し</v>
      </c>
      <c r="D37" s="105" t="str">
        <f>IFERROR(VLOOKUP($A37,'★共通（5-1-1）'!$A$9:$AH$126,4,FALSE)&amp;"","")</f>
        <v>通院等乗降介助</v>
      </c>
      <c r="E37" s="105" t="str">
        <f>IFERROR(VLOOKUP($A37,'★共通（5-1-1）'!$A$9:$AH$126,5,FALSE)&amp;"","")</f>
        <v/>
      </c>
      <c r="F37" s="106" t="str">
        <f>IFERROR(VLOOKUP($A37,'★共通（5-1-1）'!$A$9:$AH$126,6,FALSE)&amp;"","")</f>
        <v>・通院等乗降介助について、利用者の身体的・経済的負担の軽減や利便性の向上の観点から、目的地が複数ある場合であっても、居宅が始点又は終点となる場合には、その間の病院等から病院等への移送や、通所系サービス・短期入所系サービスの事業所から病院等への移送といった目的地間の移送に係る乗降介助に関しても、同一の事業所が行うことを条件に、算定可能とする。この場合、通所系サービスについては利用者宅と事業所との間の送迎を行わない場合の減算を適用し、短期入所系サービスについては、利用者に対して送迎を行う場合の加算を算定できないこととする。</v>
      </c>
      <c r="G37" s="107" t="str">
        <f>IFERROR(VLOOKUP($A37,'★共通（5-1-1）'!$A$9:$AH$126,7,FALSE)&amp;"","")</f>
        <v>37</v>
      </c>
      <c r="H37" s="107" t="str">
        <f>IFERROR(VLOOKUP($A37,'★共通（5-1-1）'!$A$9:$AH$126,8,FALSE)&amp;"","")</f>
        <v/>
      </c>
      <c r="I37" s="107" t="str">
        <f>IFERROR(VLOOKUP($A37,'★共通（5-1-1）'!$A$9:$AH$126,9,FALSE)&amp;"","")</f>
        <v/>
      </c>
      <c r="J37" s="107" t="str">
        <f>IFERROR(VLOOKUP($A37,'★共通（5-1-1）'!$A$9:$AH$126,10,FALSE)&amp;"","")</f>
        <v/>
      </c>
      <c r="K37" s="107" t="str">
        <f>IFERROR(VLOOKUP($A37,'★共通（5-1-1）'!$A$9:$AH$126,11,FALSE)&amp;"","")</f>
        <v/>
      </c>
      <c r="L37" s="107" t="str">
        <f>IFERROR(VLOOKUP($A37,'★共通（5-1-1）'!$A$9:$AH$126,12,FALSE)&amp;"","")</f>
        <v>37</v>
      </c>
      <c r="M37" s="107" t="str">
        <f>IFERROR(VLOOKUP($A37,'★共通（5-1-1）'!$A$9:$AH$126,13,FALSE)&amp;"","")</f>
        <v>37</v>
      </c>
      <c r="N37" s="107" t="str">
        <f>IFERROR(VLOOKUP($A37,'★共通（5-1-1）'!$A$9:$AH$126,14,FALSE)&amp;"","")</f>
        <v>37</v>
      </c>
      <c r="O37" s="107" t="str">
        <f>IFERROR(VLOOKUP($A37,'★共通（5-1-1）'!$A$9:$AH$126,15,FALSE)&amp;"","")</f>
        <v>37</v>
      </c>
      <c r="P37" s="107" t="str">
        <f>IFERROR(VLOOKUP($A37,'★共通（5-1-1）'!$A$9:$AH$126,16,FALSE)&amp;"","")</f>
        <v/>
      </c>
      <c r="Q37" s="107" t="str">
        <f>IFERROR(VLOOKUP($A37,'★共通（5-1-1）'!$A$9:$AH$126,17,FALSE)&amp;"","")</f>
        <v/>
      </c>
      <c r="R37" s="107" t="str">
        <f>IFERROR(VLOOKUP($A37,'★共通（5-1-1）'!$A$9:$AH$126,18,FALSE)&amp;"","")</f>
        <v/>
      </c>
      <c r="S37" s="107" t="str">
        <f>IFERROR(VLOOKUP($A37,'★共通（5-1-1）'!$A$9:$AH$126,19,FALSE)&amp;"","")</f>
        <v/>
      </c>
      <c r="T37" s="107" t="str">
        <f>IFERROR(VLOOKUP($A37,'★共通（5-1-1）'!$A$9:$AH$126,20,FALSE)&amp;"","")</f>
        <v/>
      </c>
      <c r="U37" s="107" t="str">
        <f>IFERROR(VLOOKUP($A37,'★共通（5-1-1）'!$A$9:$AH$126,21,FALSE)&amp;"","")</f>
        <v>37</v>
      </c>
      <c r="V37" s="107" t="str">
        <f>IFERROR(VLOOKUP($A37,'★共通（5-1-1）'!$A$9:$AH$126,22,FALSE)&amp;"","")</f>
        <v>37</v>
      </c>
      <c r="W37" s="107" t="str">
        <f>IFERROR(VLOOKUP($A37,'★共通（5-1-1）'!$A$9:$AH$126,23,FALSE)&amp;"","")</f>
        <v>37</v>
      </c>
      <c r="X37" s="107" t="str">
        <f>IFERROR(VLOOKUP($A37,'★共通（5-1-1）'!$A$9:$AH$126,24,FALSE)&amp;"","")</f>
        <v/>
      </c>
      <c r="Y37" s="107" t="str">
        <f>IFERROR(VLOOKUP($A37,'★共通（5-1-1）'!$A$9:$AH$126,25,FALSE)&amp;"","")</f>
        <v/>
      </c>
      <c r="Z37" s="107" t="str">
        <f>IFERROR(VLOOKUP($A37,'★共通（5-1-1）'!$A$9:$AH$126,26,FALSE)&amp;"","")</f>
        <v/>
      </c>
      <c r="AA37" s="107" t="str">
        <f>IFERROR(VLOOKUP($A37,'★共通（5-1-1）'!$A$9:$AH$126,27,FALSE)&amp;"","")</f>
        <v/>
      </c>
      <c r="AB37" s="107" t="str">
        <f>IFERROR(VLOOKUP($A37,'★共通（5-1-1）'!$A$9:$AH$126,28,FALSE)&amp;"","")</f>
        <v/>
      </c>
      <c r="AC37" s="107" t="str">
        <f>IFERROR(VLOOKUP($A37,'★共通（5-1-1）'!$A$9:$AH$126,29,FALSE)&amp;"","")</f>
        <v/>
      </c>
      <c r="AD37" s="107" t="str">
        <f>IFERROR(VLOOKUP($A37,'★共通（5-1-1）'!$A$9:$AH$126,30,FALSE)&amp;"","")</f>
        <v/>
      </c>
      <c r="AE37" s="107" t="str">
        <f>IFERROR(VLOOKUP($A37,'★共通（5-1-1）'!$A$9:$AH$126,31,FALSE)&amp;"","")</f>
        <v/>
      </c>
      <c r="AF37" s="107" t="str">
        <f>IFERROR(VLOOKUP($A37,'★共通（5-1-1）'!$A$9:$AH$126,32,FALSE)&amp;"","")</f>
        <v/>
      </c>
      <c r="AG37" s="107" t="str">
        <f>IFERROR(VLOOKUP($A37,'★共通（5-1-1）'!$A$9:$AH$126,33,FALSE)&amp;"","")</f>
        <v/>
      </c>
      <c r="AH37" s="107" t="str">
        <f>IFERROR(VLOOKUP($A37,'★共通（5-1-1）'!$A$9:$AH$126,34,FALSE)&amp;"","")</f>
        <v/>
      </c>
      <c r="AI37" s="66"/>
      <c r="AJ37" s="64"/>
      <c r="AK37" s="66"/>
      <c r="AL37" s="62"/>
      <c r="AM37" s="59"/>
    </row>
    <row r="38" spans="1:39" ht="93" customHeight="1">
      <c r="A38" s="105">
        <v>31</v>
      </c>
      <c r="B38" s="105" t="str">
        <f>IFERROR(VLOOKUP($A38,'★共通（5-1-1）'!$A$9:$AH$126,2,FALSE)&amp;"","")</f>
        <v>介護報酬の見直し</v>
      </c>
      <c r="C38" s="106" t="str">
        <f>IFERROR(VLOOKUP($A38,'★共通（5-1-1）'!$A$9:$AH$126,3,FALSE)&amp;"","")</f>
        <v>訪問入浴介護の報酬の見直し</v>
      </c>
      <c r="D38" s="105" t="str">
        <f>IFERROR(VLOOKUP($A38,'★共通（5-1-1）'!$A$9:$AH$126,4,FALSE)&amp;"","")</f>
        <v>（基本報酬）</v>
      </c>
      <c r="E38" s="105" t="str">
        <f>IFERROR(VLOOKUP($A38,'★共通（5-1-1）'!$A$9:$AH$126,5,FALSE)&amp;"","")</f>
        <v/>
      </c>
      <c r="F38" s="106" t="str">
        <f>IFERROR(VLOOKUP($A38,'★共通（5-1-1）'!$A$9:$AH$126,6,FALSE)&amp;"","")</f>
        <v>・訪問入浴介護について、利用者への円滑なサービス提供と適切な評価を図る観点から、以下の見直しを行う。
　ア 新規利用者へのサービス提供に際して、事前の居宅訪問を行うなど、事業者に一定の対応が生じていることを踏まえ、新規利用者に対して、初回のサービス提供を行う前に居宅を訪問し、訪問入浴介護の利用に関する調整（浴槽の設置場所や給排水の方法の確認等）を行った場合を評価する新たな加算を創設する。※新設
　イ 清拭又は部分浴を実施した場合の減算について、サービス提供の実態を踏まえ、減算幅を見直す。※見直し</v>
      </c>
      <c r="G38" s="107" t="str">
        <f>IFERROR(VLOOKUP($A38,'★共通（5-1-1）'!$A$9:$AH$126,7,FALSE)&amp;"","")</f>
        <v/>
      </c>
      <c r="H38" s="107" t="str">
        <f>IFERROR(VLOOKUP($A38,'★共通（5-1-1）'!$A$9:$AH$126,8,FALSE)&amp;"","")</f>
        <v>38</v>
      </c>
      <c r="I38" s="107" t="str">
        <f>IFERROR(VLOOKUP($A38,'★共通（5-1-1）'!$A$9:$AH$126,9,FALSE)&amp;"","")</f>
        <v/>
      </c>
      <c r="J38" s="107" t="str">
        <f>IFERROR(VLOOKUP($A38,'★共通（5-1-1）'!$A$9:$AH$126,10,FALSE)&amp;"","")</f>
        <v/>
      </c>
      <c r="K38" s="107" t="str">
        <f>IFERROR(VLOOKUP($A38,'★共通（5-1-1）'!$A$9:$AH$126,11,FALSE)&amp;"","")</f>
        <v/>
      </c>
      <c r="L38" s="107" t="str">
        <f>IFERROR(VLOOKUP($A38,'★共通（5-1-1）'!$A$9:$AH$126,12,FALSE)&amp;"","")</f>
        <v/>
      </c>
      <c r="M38" s="107" t="str">
        <f>IFERROR(VLOOKUP($A38,'★共通（5-1-1）'!$A$9:$AH$126,13,FALSE)&amp;"","")</f>
        <v/>
      </c>
      <c r="N38" s="107" t="str">
        <f>IFERROR(VLOOKUP($A38,'★共通（5-1-1）'!$A$9:$AH$126,14,FALSE)&amp;"","")</f>
        <v/>
      </c>
      <c r="O38" s="107" t="str">
        <f>IFERROR(VLOOKUP($A38,'★共通（5-1-1）'!$A$9:$AH$126,15,FALSE)&amp;"","")</f>
        <v/>
      </c>
      <c r="P38" s="107" t="str">
        <f>IFERROR(VLOOKUP($A38,'★共通（5-1-1）'!$A$9:$AH$126,16,FALSE)&amp;"","")</f>
        <v/>
      </c>
      <c r="Q38" s="107" t="str">
        <f>IFERROR(VLOOKUP($A38,'★共通（5-1-1）'!$A$9:$AH$126,17,FALSE)&amp;"","")</f>
        <v/>
      </c>
      <c r="R38" s="107" t="str">
        <f>IFERROR(VLOOKUP($A38,'★共通（5-1-1）'!$A$9:$AH$126,18,FALSE)&amp;"","")</f>
        <v/>
      </c>
      <c r="S38" s="107" t="str">
        <f>IFERROR(VLOOKUP($A38,'★共通（5-1-1）'!$A$9:$AH$126,19,FALSE)&amp;"","")</f>
        <v/>
      </c>
      <c r="T38" s="107" t="str">
        <f>IFERROR(VLOOKUP($A38,'★共通（5-1-1）'!$A$9:$AH$126,20,FALSE)&amp;"","")</f>
        <v/>
      </c>
      <c r="U38" s="107" t="str">
        <f>IFERROR(VLOOKUP($A38,'★共通（5-1-1）'!$A$9:$AH$126,21,FALSE)&amp;"","")</f>
        <v/>
      </c>
      <c r="V38" s="107" t="str">
        <f>IFERROR(VLOOKUP($A38,'★共通（5-1-1）'!$A$9:$AH$126,22,FALSE)&amp;"","")</f>
        <v/>
      </c>
      <c r="W38" s="107" t="str">
        <f>IFERROR(VLOOKUP($A38,'★共通（5-1-1）'!$A$9:$AH$126,23,FALSE)&amp;"","")</f>
        <v/>
      </c>
      <c r="X38" s="107" t="str">
        <f>IFERROR(VLOOKUP($A38,'★共通（5-1-1）'!$A$9:$AH$126,24,FALSE)&amp;"","")</f>
        <v/>
      </c>
      <c r="Y38" s="107" t="str">
        <f>IFERROR(VLOOKUP($A38,'★共通（5-1-1）'!$A$9:$AH$126,25,FALSE)&amp;"","")</f>
        <v/>
      </c>
      <c r="Z38" s="107" t="str">
        <f>IFERROR(VLOOKUP($A38,'★共通（5-1-1）'!$A$9:$AH$126,26,FALSE)&amp;"","")</f>
        <v/>
      </c>
      <c r="AA38" s="107" t="str">
        <f>IFERROR(VLOOKUP($A38,'★共通（5-1-1）'!$A$9:$AH$126,27,FALSE)&amp;"","")</f>
        <v/>
      </c>
      <c r="AB38" s="107" t="str">
        <f>IFERROR(VLOOKUP($A38,'★共通（5-1-1）'!$A$9:$AH$126,28,FALSE)&amp;"","")</f>
        <v/>
      </c>
      <c r="AC38" s="107" t="str">
        <f>IFERROR(VLOOKUP($A38,'★共通（5-1-1）'!$A$9:$AH$126,29,FALSE)&amp;"","")</f>
        <v/>
      </c>
      <c r="AD38" s="107" t="str">
        <f>IFERROR(VLOOKUP($A38,'★共通（5-1-1）'!$A$9:$AH$126,30,FALSE)&amp;"","")</f>
        <v/>
      </c>
      <c r="AE38" s="107" t="str">
        <f>IFERROR(VLOOKUP($A38,'★共通（5-1-1）'!$A$9:$AH$126,31,FALSE)&amp;"","")</f>
        <v/>
      </c>
      <c r="AF38" s="107" t="str">
        <f>IFERROR(VLOOKUP($A38,'★共通（5-1-1）'!$A$9:$AH$126,32,FALSE)&amp;"","")</f>
        <v/>
      </c>
      <c r="AG38" s="107" t="str">
        <f>IFERROR(VLOOKUP($A38,'★共通（5-1-1）'!$A$9:$AH$126,33,FALSE)&amp;"","")</f>
        <v/>
      </c>
      <c r="AH38" s="107" t="str">
        <f>IFERROR(VLOOKUP($A38,'★共通（5-1-1）'!$A$9:$AH$126,34,FALSE)&amp;"","")</f>
        <v/>
      </c>
      <c r="AI38" s="67"/>
      <c r="AJ38" s="67"/>
      <c r="AK38" s="67"/>
      <c r="AL38" s="62"/>
      <c r="AM38" s="59"/>
    </row>
    <row r="39" spans="1:39" ht="77.25" customHeight="1">
      <c r="A39" s="105">
        <v>32</v>
      </c>
      <c r="B39" s="105" t="str">
        <f>IFERROR(VLOOKUP($A39,'★共通（5-1-1）'!$A$9:$AH$126,2,FALSE)&amp;"","")</f>
        <v>介護報酬の見直し</v>
      </c>
      <c r="C39" s="106" t="str">
        <f>IFERROR(VLOOKUP($A39,'★共通（5-1-1）'!$A$9:$AH$126,3,FALSE)&amp;"","")</f>
        <v>退院当日の訪問看護</v>
      </c>
      <c r="D39" s="105" t="str">
        <f>IFERROR(VLOOKUP($A39,'★共通（5-1-1）'!$A$9:$AH$126,4,FALSE)&amp;"","")</f>
        <v/>
      </c>
      <c r="E39" s="105" t="str">
        <f>IFERROR(VLOOKUP($A39,'★共通（5-1-1）'!$A$9:$AH$126,5,FALSE)&amp;"","")</f>
        <v/>
      </c>
      <c r="F39" s="106" t="str">
        <f>IFERROR(VLOOKUP($A39,'★共通（5-1-1）'!$A$9:$AH$126,6,FALSE)&amp;"","")</f>
        <v>・利用者のニーズに対応し在宅での療養環境を早期に整える観点から、退院・退所当日の訪問看護について、現行の特別管理加算の対象に該当する者に加えて、診療報酬上の取扱いと同様に、主治の医師が必要と認める場合は算定を可能とする。</v>
      </c>
      <c r="G39" s="107" t="str">
        <f>IFERROR(VLOOKUP($A39,'★共通（5-1-1）'!$A$9:$AH$126,7,FALSE)&amp;"","")</f>
        <v/>
      </c>
      <c r="H39" s="107" t="str">
        <f>IFERROR(VLOOKUP($A39,'★共通（5-1-1）'!$A$9:$AH$126,8,FALSE)&amp;"","")</f>
        <v/>
      </c>
      <c r="I39" s="107" t="str">
        <f>IFERROR(VLOOKUP($A39,'★共通（5-1-1）'!$A$9:$AH$126,9,FALSE)&amp;"","")</f>
        <v>39</v>
      </c>
      <c r="J39" s="107" t="str">
        <f>IFERROR(VLOOKUP($A39,'★共通（5-1-1）'!$A$9:$AH$126,10,FALSE)&amp;"","")</f>
        <v/>
      </c>
      <c r="K39" s="107" t="str">
        <f>IFERROR(VLOOKUP($A39,'★共通（5-1-1）'!$A$9:$AH$126,11,FALSE)&amp;"","")</f>
        <v/>
      </c>
      <c r="L39" s="107" t="str">
        <f>IFERROR(VLOOKUP($A39,'★共通（5-1-1）'!$A$9:$AH$126,12,FALSE)&amp;"","")</f>
        <v/>
      </c>
      <c r="M39" s="107" t="str">
        <f>IFERROR(VLOOKUP($A39,'★共通（5-1-1）'!$A$9:$AH$126,13,FALSE)&amp;"","")</f>
        <v/>
      </c>
      <c r="N39" s="107" t="str">
        <f>IFERROR(VLOOKUP($A39,'★共通（5-1-1）'!$A$9:$AH$126,14,FALSE)&amp;"","")</f>
        <v/>
      </c>
      <c r="O39" s="107" t="str">
        <f>IFERROR(VLOOKUP($A39,'★共通（5-1-1）'!$A$9:$AH$126,15,FALSE)&amp;"","")</f>
        <v/>
      </c>
      <c r="P39" s="107" t="str">
        <f>IFERROR(VLOOKUP($A39,'★共通（5-1-1）'!$A$9:$AH$126,16,FALSE)&amp;"","")</f>
        <v/>
      </c>
      <c r="Q39" s="107" t="str">
        <f>IFERROR(VLOOKUP($A39,'★共通（5-1-1）'!$A$9:$AH$126,17,FALSE)&amp;"","")</f>
        <v/>
      </c>
      <c r="R39" s="107" t="str">
        <f>IFERROR(VLOOKUP($A39,'★共通（5-1-1）'!$A$9:$AH$126,18,FALSE)&amp;"","")</f>
        <v/>
      </c>
      <c r="S39" s="107" t="str">
        <f>IFERROR(VLOOKUP($A39,'★共通（5-1-1）'!$A$9:$AH$126,19,FALSE)&amp;"","")</f>
        <v/>
      </c>
      <c r="T39" s="107" t="str">
        <f>IFERROR(VLOOKUP($A39,'★共通（5-1-1）'!$A$9:$AH$126,20,FALSE)&amp;"","")</f>
        <v/>
      </c>
      <c r="U39" s="107" t="str">
        <f>IFERROR(VLOOKUP($A39,'★共通（5-1-1）'!$A$9:$AH$126,21,FALSE)&amp;"","")</f>
        <v/>
      </c>
      <c r="V39" s="107" t="str">
        <f>IFERROR(VLOOKUP($A39,'★共通（5-1-1）'!$A$9:$AH$126,22,FALSE)&amp;"","")</f>
        <v/>
      </c>
      <c r="W39" s="107" t="str">
        <f>IFERROR(VLOOKUP($A39,'★共通（5-1-1）'!$A$9:$AH$126,23,FALSE)&amp;"","")</f>
        <v/>
      </c>
      <c r="X39" s="107" t="str">
        <f>IFERROR(VLOOKUP($A39,'★共通（5-1-1）'!$A$9:$AH$126,24,FALSE)&amp;"","")</f>
        <v/>
      </c>
      <c r="Y39" s="107" t="str">
        <f>IFERROR(VLOOKUP($A39,'★共通（5-1-1）'!$A$9:$AH$126,25,FALSE)&amp;"","")</f>
        <v/>
      </c>
      <c r="Z39" s="107" t="str">
        <f>IFERROR(VLOOKUP($A39,'★共通（5-1-1）'!$A$9:$AH$126,26,FALSE)&amp;"","")</f>
        <v/>
      </c>
      <c r="AA39" s="107" t="str">
        <f>IFERROR(VLOOKUP($A39,'★共通（5-1-1）'!$A$9:$AH$126,27,FALSE)&amp;"","")</f>
        <v/>
      </c>
      <c r="AB39" s="107" t="str">
        <f>IFERROR(VLOOKUP($A39,'★共通（5-1-1）'!$A$9:$AH$126,28,FALSE)&amp;"","")</f>
        <v/>
      </c>
      <c r="AC39" s="107" t="str">
        <f>IFERROR(VLOOKUP($A39,'★共通（5-1-1）'!$A$9:$AH$126,29,FALSE)&amp;"","")</f>
        <v/>
      </c>
      <c r="AD39" s="107" t="str">
        <f>IFERROR(VLOOKUP($A39,'★共通（5-1-1）'!$A$9:$AH$126,30,FALSE)&amp;"","")</f>
        <v/>
      </c>
      <c r="AE39" s="107" t="str">
        <f>IFERROR(VLOOKUP($A39,'★共通（5-1-1）'!$A$9:$AH$126,31,FALSE)&amp;"","")</f>
        <v/>
      </c>
      <c r="AF39" s="107" t="str">
        <f>IFERROR(VLOOKUP($A39,'★共通（5-1-1）'!$A$9:$AH$126,32,FALSE)&amp;"","")</f>
        <v/>
      </c>
      <c r="AG39" s="107" t="str">
        <f>IFERROR(VLOOKUP($A39,'★共通（5-1-1）'!$A$9:$AH$126,33,FALSE)&amp;"","")</f>
        <v/>
      </c>
      <c r="AH39" s="107" t="str">
        <f>IFERROR(VLOOKUP($A39,'★共通（5-1-1）'!$A$9:$AH$126,34,FALSE)&amp;"","")</f>
        <v/>
      </c>
      <c r="AI39" s="61"/>
      <c r="AJ39" s="61"/>
      <c r="AK39" s="61"/>
      <c r="AL39" s="61"/>
      <c r="AM39" s="59"/>
    </row>
    <row r="40" spans="1:39" ht="152.25" customHeight="1">
      <c r="A40" s="105">
        <v>33</v>
      </c>
      <c r="B40" s="105" t="str">
        <f>IFERROR(VLOOKUP($A40,'★共通（5-1-1）'!$A$9:$AH$126,2,FALSE)&amp;"","")</f>
        <v>介護報酬の見直し</v>
      </c>
      <c r="C40" s="106" t="str">
        <f>IFERROR(VLOOKUP($A40,'★共通（5-1-1）'!$A$9:$AH$126,3,FALSE)&amp;"","")</f>
        <v xml:space="preserve">看護体制強化加算の見直し
</v>
      </c>
      <c r="D40" s="105" t="str">
        <f>IFERROR(VLOOKUP($A40,'★共通（5-1-1）'!$A$9:$AH$126,4,FALSE)&amp;"","")</f>
        <v>看護体制強化加算</v>
      </c>
      <c r="E40" s="105" t="str">
        <f>IFERROR(VLOOKUP($A40,'★共通（5-1-1）'!$A$9:$AH$126,5,FALSE)&amp;"","")</f>
        <v/>
      </c>
      <c r="F40" s="106" t="str">
        <f>IFERROR(VLOOKUP($A40,'★共通（5-1-1）'!$A$9:$AH$126,6,FALSE)&amp;"","")</f>
        <v>・訪問看護の看護体制強化加算について、医療ニーズのある要介護者等の在宅療養を支える環境を整える観点や訪問看護の機能強化を図る観点から、以下の見直しを行う。
　ア 利用者の実態等も踏まえて、「特別管理加算を算定した割合 30％以上」の要件を、「20％以上」に見直す。この際、当該要件緩和や、介護予防訪問看護についてはターミナルケア加算の要件が含まれていないことを踏まえて、訪問看護の看護体制強化加算（Ⅰ）及び（Ⅱ）並びに介護予防訪問看護の看護体制強化加算の評価の見直しを行う。※要件
　イ サービスの継続性に配慮しつつ、指定（介護予防）訪問看護の提供に当たる従業員に占める看護職員の割合を６割以上とする要件を新たに設ける。その際、２年の経過措置期間を設けることとする。※要件、経過措置</v>
      </c>
      <c r="G40" s="107" t="str">
        <f>IFERROR(VLOOKUP($A40,'★共通（5-1-1）'!$A$9:$AH$126,7,FALSE)&amp;"","")</f>
        <v/>
      </c>
      <c r="H40" s="107" t="str">
        <f>IFERROR(VLOOKUP($A40,'★共通（5-1-1）'!$A$9:$AH$126,8,FALSE)&amp;"","")</f>
        <v/>
      </c>
      <c r="I40" s="107" t="str">
        <f>IFERROR(VLOOKUP($A40,'★共通（5-1-1）'!$A$9:$AH$126,9,FALSE)&amp;"","")</f>
        <v>40</v>
      </c>
      <c r="J40" s="107" t="str">
        <f>IFERROR(VLOOKUP($A40,'★共通（5-1-1）'!$A$9:$AH$126,10,FALSE)&amp;"","")</f>
        <v/>
      </c>
      <c r="K40" s="107" t="str">
        <f>IFERROR(VLOOKUP($A40,'★共通（5-1-1）'!$A$9:$AH$126,11,FALSE)&amp;"","")</f>
        <v/>
      </c>
      <c r="L40" s="107" t="str">
        <f>IFERROR(VLOOKUP($A40,'★共通（5-1-1）'!$A$9:$AH$126,12,FALSE)&amp;"","")</f>
        <v/>
      </c>
      <c r="M40" s="107" t="str">
        <f>IFERROR(VLOOKUP($A40,'★共通（5-1-1）'!$A$9:$AH$126,13,FALSE)&amp;"","")</f>
        <v/>
      </c>
      <c r="N40" s="107" t="str">
        <f>IFERROR(VLOOKUP($A40,'★共通（5-1-1）'!$A$9:$AH$126,14,FALSE)&amp;"","")</f>
        <v/>
      </c>
      <c r="O40" s="107" t="str">
        <f>IFERROR(VLOOKUP($A40,'★共通（5-1-1）'!$A$9:$AH$126,15,FALSE)&amp;"","")</f>
        <v/>
      </c>
      <c r="P40" s="107" t="str">
        <f>IFERROR(VLOOKUP($A40,'★共通（5-1-1）'!$A$9:$AH$126,16,FALSE)&amp;"","")</f>
        <v/>
      </c>
      <c r="Q40" s="107" t="str">
        <f>IFERROR(VLOOKUP($A40,'★共通（5-1-1）'!$A$9:$AH$126,17,FALSE)&amp;"","")</f>
        <v/>
      </c>
      <c r="R40" s="107" t="str">
        <f>IFERROR(VLOOKUP($A40,'★共通（5-1-1）'!$A$9:$AH$126,18,FALSE)&amp;"","")</f>
        <v/>
      </c>
      <c r="S40" s="107" t="str">
        <f>IFERROR(VLOOKUP($A40,'★共通（5-1-1）'!$A$9:$AH$126,19,FALSE)&amp;"","")</f>
        <v/>
      </c>
      <c r="T40" s="107" t="str">
        <f>IFERROR(VLOOKUP($A40,'★共通（5-1-1）'!$A$9:$AH$126,20,FALSE)&amp;"","")</f>
        <v/>
      </c>
      <c r="U40" s="107" t="str">
        <f>IFERROR(VLOOKUP($A40,'★共通（5-1-1）'!$A$9:$AH$126,21,FALSE)&amp;"","")</f>
        <v/>
      </c>
      <c r="V40" s="107" t="str">
        <f>IFERROR(VLOOKUP($A40,'★共通（5-1-1）'!$A$9:$AH$126,22,FALSE)&amp;"","")</f>
        <v/>
      </c>
      <c r="W40" s="107" t="str">
        <f>IFERROR(VLOOKUP($A40,'★共通（5-1-1）'!$A$9:$AH$126,23,FALSE)&amp;"","")</f>
        <v/>
      </c>
      <c r="X40" s="107" t="str">
        <f>IFERROR(VLOOKUP($A40,'★共通（5-1-1）'!$A$9:$AH$126,24,FALSE)&amp;"","")</f>
        <v/>
      </c>
      <c r="Y40" s="107" t="str">
        <f>IFERROR(VLOOKUP($A40,'★共通（5-1-1）'!$A$9:$AH$126,25,FALSE)&amp;"","")</f>
        <v/>
      </c>
      <c r="Z40" s="107" t="str">
        <f>IFERROR(VLOOKUP($A40,'★共通（5-1-1）'!$A$9:$AH$126,26,FALSE)&amp;"","")</f>
        <v/>
      </c>
      <c r="AA40" s="107" t="str">
        <f>IFERROR(VLOOKUP($A40,'★共通（5-1-1）'!$A$9:$AH$126,27,FALSE)&amp;"","")</f>
        <v/>
      </c>
      <c r="AB40" s="107" t="str">
        <f>IFERROR(VLOOKUP($A40,'★共通（5-1-1）'!$A$9:$AH$126,28,FALSE)&amp;"","")</f>
        <v/>
      </c>
      <c r="AC40" s="107" t="str">
        <f>IFERROR(VLOOKUP($A40,'★共通（5-1-1）'!$A$9:$AH$126,29,FALSE)&amp;"","")</f>
        <v/>
      </c>
      <c r="AD40" s="107" t="str">
        <f>IFERROR(VLOOKUP($A40,'★共通（5-1-1）'!$A$9:$AH$126,30,FALSE)&amp;"","")</f>
        <v/>
      </c>
      <c r="AE40" s="107" t="str">
        <f>IFERROR(VLOOKUP($A40,'★共通（5-1-1）'!$A$9:$AH$126,31,FALSE)&amp;"","")</f>
        <v/>
      </c>
      <c r="AF40" s="107" t="str">
        <f>IFERROR(VLOOKUP($A40,'★共通（5-1-1）'!$A$9:$AH$126,32,FALSE)&amp;"","")</f>
        <v/>
      </c>
      <c r="AG40" s="107" t="str">
        <f>IFERROR(VLOOKUP($A40,'★共通（5-1-1）'!$A$9:$AH$126,33,FALSE)&amp;"","")</f>
        <v/>
      </c>
      <c r="AH40" s="107" t="str">
        <f>IFERROR(VLOOKUP($A40,'★共通（5-1-1）'!$A$9:$AH$126,34,FALSE)&amp;"","")</f>
        <v/>
      </c>
      <c r="AI40" s="61"/>
      <c r="AJ40" s="61"/>
      <c r="AK40" s="61"/>
      <c r="AL40" s="61"/>
      <c r="AM40" s="59"/>
    </row>
    <row r="41" spans="1:39" ht="281.25" customHeight="1">
      <c r="A41" s="105">
        <v>34</v>
      </c>
      <c r="B41" s="105" t="str">
        <f>IFERROR(VLOOKUP($A41,'★共通（5-1-1）'!$A$9:$AH$126,2,FALSE)&amp;"","")</f>
        <v>人員基準・設備基準</v>
      </c>
      <c r="C41" s="106" t="str">
        <f>IFERROR(VLOOKUP($A41,'★共通（5-1-1）'!$A$9:$AH$126,3,FALSE)&amp;"","")</f>
        <v>緊急時の宿泊ニーズへの対応の充実</v>
      </c>
      <c r="D41" s="105" t="str">
        <f>IFERROR(VLOOKUP($A41,'★共通（5-1-1）'!$A$9:$AH$126,4,FALSE)&amp;"","")</f>
        <v/>
      </c>
      <c r="E41" s="105" t="str">
        <f>IFERROR(VLOOKUP($A41,'★共通（5-1-1）'!$A$9:$AH$126,5,FALSE)&amp;"","")</f>
        <v/>
      </c>
      <c r="F41" s="106" t="str">
        <f>IFERROR(VLOOKUP($A41,'★共通（5-1-1）'!$A$9:$AH$126,6,FALSE)&amp;"","")</f>
        <v>・在宅高齢者の緊急時の宿泊ニーズに対応できる環境づくりを一層推進する観点から、以下の見直しを行う。
　ア 認知症対応型共同生活介護において、利用者の状況や家族等の事情により介護支援専門員が緊急に利用が必要と認めた場合等を要件とする定員を超えての短期利用の受入れ（緊急時短期利用）について、認知症グループホームが地域における認知症ケアの拠点として在宅高齢者の緊急時の宿泊ニーズを受け止めることができるようにする観点から、以下の要件の見直しを行う。
　　ⅰ 「１事業所１名まで」とされている受入人数の要件について、利用者へのサービスがユニット単位で実施されていることを踏まえ、「１ユニット１名まで」とする。
　　ⅱ 「７日以内」とされている受入日数の要件について、「７日以内を原則として、利用者家族の疾病等やむを得ない事情がある場合には 14 日以内」とする。
　　ⅲ 「個室」とされている利用可能な部屋の要件について、「おおむね 7.43㎡／人でプライバシーの確保に配慮した個室的なしつらえ」が確保される場合には、個室以外も認めることとする。
　イ 短期入所療養介護の緊急短期入所受入加算について、短期入所生活介護における同加算と同様に、「７日以内」とされている受入日数の要件について、「７日以内を原則として、利用者家族の疾病等やむを得ない事情がある場合には 14 日以内」とする。
　ウ 小規模多機能型居宅介護及び看護小規模多機能型居宅介護において、事業所の登録定員に空きがあること等を要件とする登録者以外の短期利用（短期利用居宅介護費）について、登録者のサービス提供に支障がないことを前提に、宿泊室に空きがある場合には算定可能とする。</v>
      </c>
      <c r="G41" s="107" t="str">
        <f>IFERROR(VLOOKUP($A41,'★共通（5-1-1）'!$A$9:$AH$126,7,FALSE)&amp;"","")</f>
        <v/>
      </c>
      <c r="H41" s="107" t="str">
        <f>IFERROR(VLOOKUP($A41,'★共通（5-1-1）'!$A$9:$AH$126,8,FALSE)&amp;"","")</f>
        <v/>
      </c>
      <c r="I41" s="107" t="str">
        <f>IFERROR(VLOOKUP($A41,'★共通（5-1-1）'!$A$9:$AH$126,9,FALSE)&amp;"","")</f>
        <v/>
      </c>
      <c r="J41" s="107" t="str">
        <f>IFERROR(VLOOKUP($A41,'★共通（5-1-1）'!$A$9:$AH$126,10,FALSE)&amp;"","")</f>
        <v/>
      </c>
      <c r="K41" s="107" t="str">
        <f>IFERROR(VLOOKUP($A41,'★共通（5-1-1）'!$A$9:$AH$126,11,FALSE)&amp;"","")</f>
        <v/>
      </c>
      <c r="L41" s="107" t="str">
        <f>IFERROR(VLOOKUP($A41,'★共通（5-1-1）'!$A$9:$AH$126,12,FALSE)&amp;"","")</f>
        <v/>
      </c>
      <c r="M41" s="107" t="str">
        <f>IFERROR(VLOOKUP($A41,'★共通（5-1-1）'!$A$9:$AH$126,13,FALSE)&amp;"","")</f>
        <v/>
      </c>
      <c r="N41" s="107" t="str">
        <f>IFERROR(VLOOKUP($A41,'★共通（5-1-1）'!$A$9:$AH$126,14,FALSE)&amp;"","")</f>
        <v/>
      </c>
      <c r="O41" s="107" t="str">
        <f>IFERROR(VLOOKUP($A41,'★共通（5-1-1）'!$A$9:$AH$126,15,FALSE)&amp;"","")</f>
        <v>42※予防除く</v>
      </c>
      <c r="P41" s="107" t="str">
        <f>IFERROR(VLOOKUP($A41,'★共通（5-1-1）'!$A$9:$AH$126,16,FALSE)&amp;"","")</f>
        <v/>
      </c>
      <c r="Q41" s="107" t="str">
        <f>IFERROR(VLOOKUP($A41,'★共通（5-1-1）'!$A$9:$AH$126,17,FALSE)&amp;"","")</f>
        <v/>
      </c>
      <c r="R41" s="107" t="str">
        <f>IFERROR(VLOOKUP($A41,'★共通（5-1-1）'!$A$9:$AH$126,18,FALSE)&amp;"","")</f>
        <v/>
      </c>
      <c r="S41" s="107" t="str">
        <f>IFERROR(VLOOKUP($A41,'★共通（5-1-1）'!$A$9:$AH$126,19,FALSE)&amp;"","")</f>
        <v/>
      </c>
      <c r="T41" s="107" t="str">
        <f>IFERROR(VLOOKUP($A41,'★共通（5-1-1）'!$A$9:$AH$126,20,FALSE)&amp;"","")</f>
        <v/>
      </c>
      <c r="U41" s="107" t="str">
        <f>IFERROR(VLOOKUP($A41,'★共通（5-1-1）'!$A$9:$AH$126,21,FALSE)&amp;"","")</f>
        <v/>
      </c>
      <c r="V41" s="107" t="str">
        <f>IFERROR(VLOOKUP($A41,'★共通（5-1-1）'!$A$9:$AH$126,22,FALSE)&amp;"","")</f>
        <v/>
      </c>
      <c r="W41" s="107" t="str">
        <f>IFERROR(VLOOKUP($A41,'★共通（5-1-1）'!$A$9:$AH$126,23,FALSE)&amp;"","")</f>
        <v/>
      </c>
      <c r="X41" s="107" t="str">
        <f>IFERROR(VLOOKUP($A41,'★共通（5-1-1）'!$A$9:$AH$126,24,FALSE)&amp;"","")</f>
        <v>43</v>
      </c>
      <c r="Y41" s="107" t="str">
        <f>IFERROR(VLOOKUP($A41,'★共通（5-1-1）'!$A$9:$AH$126,25,FALSE)&amp;"","")</f>
        <v>41</v>
      </c>
      <c r="Z41" s="107" t="str">
        <f>IFERROR(VLOOKUP($A41,'★共通（5-1-1）'!$A$9:$AH$126,26,FALSE)&amp;"","")</f>
        <v/>
      </c>
      <c r="AA41" s="107" t="str">
        <f>IFERROR(VLOOKUP($A41,'★共通（5-1-1）'!$A$9:$AH$126,27,FALSE)&amp;"","")</f>
        <v/>
      </c>
      <c r="AB41" s="107" t="str">
        <f>IFERROR(VLOOKUP($A41,'★共通（5-1-1）'!$A$9:$AH$126,28,FALSE)&amp;"","")</f>
        <v>43</v>
      </c>
      <c r="AC41" s="107" t="str">
        <f>IFERROR(VLOOKUP($A41,'★共通（5-1-1）'!$A$9:$AH$126,29,FALSE)&amp;"","")</f>
        <v/>
      </c>
      <c r="AD41" s="107" t="str">
        <f>IFERROR(VLOOKUP($A41,'★共通（5-1-1）'!$A$9:$AH$126,30,FALSE)&amp;"","")</f>
        <v/>
      </c>
      <c r="AE41" s="107" t="str">
        <f>IFERROR(VLOOKUP($A41,'★共通（5-1-1）'!$A$9:$AH$126,31,FALSE)&amp;"","")</f>
        <v/>
      </c>
      <c r="AF41" s="107" t="str">
        <f>IFERROR(VLOOKUP($A41,'★共通（5-1-1）'!$A$9:$AH$126,32,FALSE)&amp;"","")</f>
        <v/>
      </c>
      <c r="AG41" s="107" t="str">
        <f>IFERROR(VLOOKUP($A41,'★共通（5-1-1）'!$A$9:$AH$126,33,FALSE)&amp;"","")</f>
        <v/>
      </c>
      <c r="AH41" s="107" t="str">
        <f>IFERROR(VLOOKUP($A41,'★共通（5-1-1）'!$A$9:$AH$126,34,FALSE)&amp;"","")</f>
        <v/>
      </c>
      <c r="AI41" s="61"/>
      <c r="AJ41" s="61"/>
      <c r="AK41" s="61"/>
      <c r="AL41" s="61"/>
      <c r="AM41" s="59"/>
    </row>
    <row r="42" spans="1:39" ht="78" customHeight="1">
      <c r="A42" s="105">
        <v>35</v>
      </c>
      <c r="B42" s="105" t="str">
        <f>IFERROR(VLOOKUP($A42,'★共通（5-1-1）'!$A$9:$AH$126,2,FALSE)&amp;"","")</f>
        <v>運営基準の見直し</v>
      </c>
      <c r="C42" s="106" t="str">
        <f>IFERROR(VLOOKUP($A42,'★共通（5-1-1）'!$A$9:$AH$126,3,FALSE)&amp;"","")</f>
        <v>通所介護における地域等との連携の強化</v>
      </c>
      <c r="D42" s="105" t="str">
        <f>IFERROR(VLOOKUP($A42,'★共通（5-1-1）'!$A$9:$AH$126,4,FALSE)&amp;"","")</f>
        <v/>
      </c>
      <c r="E42" s="105" t="str">
        <f>IFERROR(VLOOKUP($A42,'★共通（5-1-1）'!$A$9:$AH$126,5,FALSE)&amp;"","")</f>
        <v/>
      </c>
      <c r="F42" s="106" t="str">
        <f>IFERROR(VLOOKUP($A42,'★共通（5-1-1）'!$A$9:$AH$126,6,FALSE)&amp;"","")</f>
        <v>・通所介護について、利用者の地域における社会参加活動や地域住民との交流を促進する観点から、地域密着型通所介護等と同様に、その事業の運営に当たって、地域住民やボランティア団体等との連携及び協力を行う等の地域との交流に努めなければならないこととする。</v>
      </c>
      <c r="G42" s="107" t="str">
        <f>IFERROR(VLOOKUP($A42,'★共通（5-1-1）'!$A$9:$AH$126,7,FALSE)&amp;"","")</f>
        <v/>
      </c>
      <c r="H42" s="107" t="str">
        <f>IFERROR(VLOOKUP($A42,'★共通（5-1-1）'!$A$9:$AH$126,8,FALSE)&amp;"","")</f>
        <v/>
      </c>
      <c r="I42" s="107" t="str">
        <f>IFERROR(VLOOKUP($A42,'★共通（5-1-1）'!$A$9:$AH$126,9,FALSE)&amp;"","")</f>
        <v/>
      </c>
      <c r="J42" s="107" t="str">
        <f>IFERROR(VLOOKUP($A42,'★共通（5-1-1）'!$A$9:$AH$126,10,FALSE)&amp;"","")</f>
        <v/>
      </c>
      <c r="K42" s="107" t="str">
        <f>IFERROR(VLOOKUP($A42,'★共通（5-1-1）'!$A$9:$AH$126,11,FALSE)&amp;"","")</f>
        <v/>
      </c>
      <c r="L42" s="107" t="str">
        <f>IFERROR(VLOOKUP($A42,'★共通（5-1-1）'!$A$9:$AH$126,12,FALSE)&amp;"","")</f>
        <v>44</v>
      </c>
      <c r="M42" s="107" t="str">
        <f>IFERROR(VLOOKUP($A42,'★共通（5-1-1）'!$A$9:$AH$126,13,FALSE)&amp;"","")</f>
        <v/>
      </c>
      <c r="N42" s="107" t="str">
        <f>IFERROR(VLOOKUP($A42,'★共通（5-1-1）'!$A$9:$AH$126,14,FALSE)&amp;"","")</f>
        <v/>
      </c>
      <c r="O42" s="107" t="str">
        <f>IFERROR(VLOOKUP($A42,'★共通（5-1-1）'!$A$9:$AH$126,15,FALSE)&amp;"","")</f>
        <v/>
      </c>
      <c r="P42" s="107" t="str">
        <f>IFERROR(VLOOKUP($A42,'★共通（5-1-1）'!$A$9:$AH$126,16,FALSE)&amp;"","")</f>
        <v/>
      </c>
      <c r="Q42" s="107" t="str">
        <f>IFERROR(VLOOKUP($A42,'★共通（5-1-1）'!$A$9:$AH$126,17,FALSE)&amp;"","")</f>
        <v/>
      </c>
      <c r="R42" s="107" t="str">
        <f>IFERROR(VLOOKUP($A42,'★共通（5-1-1）'!$A$9:$AH$126,18,FALSE)&amp;"","")</f>
        <v/>
      </c>
      <c r="S42" s="107" t="str">
        <f>IFERROR(VLOOKUP($A42,'★共通（5-1-1）'!$A$9:$AH$126,19,FALSE)&amp;"","")</f>
        <v/>
      </c>
      <c r="T42" s="107" t="str">
        <f>IFERROR(VLOOKUP($A42,'★共通（5-1-1）'!$A$9:$AH$126,20,FALSE)&amp;"","")</f>
        <v/>
      </c>
      <c r="U42" s="107" t="str">
        <f>IFERROR(VLOOKUP($A42,'★共通（5-1-1）'!$A$9:$AH$126,21,FALSE)&amp;"","")</f>
        <v/>
      </c>
      <c r="V42" s="107" t="str">
        <f>IFERROR(VLOOKUP($A42,'★共通（5-1-1）'!$A$9:$AH$126,22,FALSE)&amp;"","")</f>
        <v/>
      </c>
      <c r="W42" s="107" t="str">
        <f>IFERROR(VLOOKUP($A42,'★共通（5-1-1）'!$A$9:$AH$126,23,FALSE)&amp;"","")</f>
        <v/>
      </c>
      <c r="X42" s="107" t="str">
        <f>IFERROR(VLOOKUP($A42,'★共通（5-1-1）'!$A$9:$AH$126,24,FALSE)&amp;"","")</f>
        <v/>
      </c>
      <c r="Y42" s="107" t="str">
        <f>IFERROR(VLOOKUP($A42,'★共通（5-1-1）'!$A$9:$AH$126,25,FALSE)&amp;"","")</f>
        <v/>
      </c>
      <c r="Z42" s="107" t="str">
        <f>IFERROR(VLOOKUP($A42,'★共通（5-1-1）'!$A$9:$AH$126,26,FALSE)&amp;"","")</f>
        <v/>
      </c>
      <c r="AA42" s="107" t="str">
        <f>IFERROR(VLOOKUP($A42,'★共通（5-1-1）'!$A$9:$AH$126,27,FALSE)&amp;"","")</f>
        <v/>
      </c>
      <c r="AB42" s="107" t="str">
        <f>IFERROR(VLOOKUP($A42,'★共通（5-1-1）'!$A$9:$AH$126,28,FALSE)&amp;"","")</f>
        <v/>
      </c>
      <c r="AC42" s="107" t="str">
        <f>IFERROR(VLOOKUP($A42,'★共通（5-1-1）'!$A$9:$AH$126,29,FALSE)&amp;"","")</f>
        <v/>
      </c>
      <c r="AD42" s="107" t="str">
        <f>IFERROR(VLOOKUP($A42,'★共通（5-1-1）'!$A$9:$AH$126,30,FALSE)&amp;"","")</f>
        <v/>
      </c>
      <c r="AE42" s="107" t="str">
        <f>IFERROR(VLOOKUP($A42,'★共通（5-1-1）'!$A$9:$AH$126,31,FALSE)&amp;"","")</f>
        <v/>
      </c>
      <c r="AF42" s="107" t="str">
        <f>IFERROR(VLOOKUP($A42,'★共通（5-1-1）'!$A$9:$AH$126,32,FALSE)&amp;"","")</f>
        <v/>
      </c>
      <c r="AG42" s="107" t="str">
        <f>IFERROR(VLOOKUP($A42,'★共通（5-1-1）'!$A$9:$AH$126,33,FALSE)&amp;"","")</f>
        <v/>
      </c>
      <c r="AH42" s="107" t="str">
        <f>IFERROR(VLOOKUP($A42,'★共通（5-1-1）'!$A$9:$AH$126,34,FALSE)&amp;"","")</f>
        <v/>
      </c>
      <c r="AI42" s="61"/>
      <c r="AJ42" s="61"/>
      <c r="AK42" s="61"/>
      <c r="AL42" s="61"/>
      <c r="AM42" s="59"/>
    </row>
    <row r="43" spans="1:39" ht="113.25" customHeight="1">
      <c r="A43" s="105">
        <v>36</v>
      </c>
      <c r="B43" s="105" t="str">
        <f>IFERROR(VLOOKUP($A43,'★共通（5-1-1）'!$A$9:$AH$126,2,FALSE)&amp;"","")</f>
        <v/>
      </c>
      <c r="C43" s="106" t="str">
        <f>IFERROR(VLOOKUP($A43,'★共通（5-1-1）'!$A$9:$AH$126,3,FALSE)&amp;"","")</f>
        <v>退院・退所時のカンファレンスにおける福祉用具専門相談員等の参画促進</v>
      </c>
      <c r="D43" s="105" t="str">
        <f>IFERROR(VLOOKUP($A43,'★共通（5-1-1）'!$A$9:$AH$126,4,FALSE)&amp;"","")</f>
        <v/>
      </c>
      <c r="E43" s="105" t="str">
        <f>IFERROR(VLOOKUP($A43,'★共通（5-1-1）'!$A$9:$AH$126,5,FALSE)&amp;"","")</f>
        <v/>
      </c>
      <c r="F43" s="106" t="str">
        <f>IFERROR(VLOOKUP($A43,'★共通（5-1-1）'!$A$9:$AH$126,6,FALSE)&amp;"","")</f>
        <v>・退院・退所時のスムーズな福祉用具貸与の利用を図る観点から、居宅介護支援の退院・退所加算や施設系サービスの退所時の支援に係る加算において求められる退院・退所時のカンファレンスについて、退院・退所後に福祉用具の貸与が見込まれる場合には、必要に応じ、福祉用具専門相談員や居宅サービスを提供する作業療法士等が参加することを明確化する。
※（１）①②③④、（２）①⑦⑧、（３）①②③④⑤の事項も参照。</v>
      </c>
      <c r="G43" s="107" t="str">
        <f>IFERROR(VLOOKUP($A43,'★共通（5-1-1）'!$A$9:$AH$126,7,FALSE)&amp;"","")</f>
        <v/>
      </c>
      <c r="H43" s="107" t="str">
        <f>IFERROR(VLOOKUP($A43,'★共通（5-1-1）'!$A$9:$AH$126,8,FALSE)&amp;"","")</f>
        <v/>
      </c>
      <c r="I43" s="107" t="str">
        <f>IFERROR(VLOOKUP($A43,'★共通（5-1-1）'!$A$9:$AH$126,9,FALSE)&amp;"","")</f>
        <v/>
      </c>
      <c r="J43" s="107" t="str">
        <f>IFERROR(VLOOKUP($A43,'★共通（5-1-1）'!$A$9:$AH$126,10,FALSE)&amp;"","")</f>
        <v/>
      </c>
      <c r="K43" s="107" t="str">
        <f>IFERROR(VLOOKUP($A43,'★共通（5-1-1）'!$A$9:$AH$126,11,FALSE)&amp;"","")</f>
        <v/>
      </c>
      <c r="L43" s="107" t="str">
        <f>IFERROR(VLOOKUP($A43,'★共通（5-1-1）'!$A$9:$AH$126,12,FALSE)&amp;"","")</f>
        <v/>
      </c>
      <c r="M43" s="107" t="str">
        <f>IFERROR(VLOOKUP($A43,'★共通（5-1-1）'!$A$9:$AH$126,13,FALSE)&amp;"","")</f>
        <v/>
      </c>
      <c r="N43" s="107" t="str">
        <f>IFERROR(VLOOKUP($A43,'★共通（5-1-1）'!$A$9:$AH$126,14,FALSE)&amp;"","")</f>
        <v/>
      </c>
      <c r="O43" s="107" t="str">
        <f>IFERROR(VLOOKUP($A43,'★共通（5-1-1）'!$A$9:$AH$126,15,FALSE)&amp;"","")</f>
        <v/>
      </c>
      <c r="P43" s="107" t="str">
        <f>IFERROR(VLOOKUP($A43,'★共通（5-1-1）'!$A$9:$AH$126,16,FALSE)&amp;"","")</f>
        <v/>
      </c>
      <c r="Q43" s="107" t="str">
        <f>IFERROR(VLOOKUP($A43,'★共通（5-1-1）'!$A$9:$AH$126,17,FALSE)&amp;"","")</f>
        <v/>
      </c>
      <c r="R43" s="107" t="str">
        <f>IFERROR(VLOOKUP($A43,'★共通（5-1-1）'!$A$9:$AH$126,18,FALSE)&amp;"","")</f>
        <v/>
      </c>
      <c r="S43" s="107" t="str">
        <f>IFERROR(VLOOKUP($A43,'★共通（5-1-1）'!$A$9:$AH$126,19,FALSE)&amp;"","")</f>
        <v/>
      </c>
      <c r="T43" s="107" t="str">
        <f>IFERROR(VLOOKUP($A43,'★共通（5-1-1）'!$A$9:$AH$126,20,FALSE)&amp;"","")</f>
        <v/>
      </c>
      <c r="U43" s="107" t="str">
        <f>IFERROR(VLOOKUP($A43,'★共通（5-1-1）'!$A$9:$AH$126,21,FALSE)&amp;"","")</f>
        <v/>
      </c>
      <c r="V43" s="107" t="str">
        <f>IFERROR(VLOOKUP($A43,'★共通（5-1-1）'!$A$9:$AH$126,22,FALSE)&amp;"","")</f>
        <v/>
      </c>
      <c r="W43" s="107" t="str">
        <f>IFERROR(VLOOKUP($A43,'★共通（5-1-1）'!$A$9:$AH$126,23,FALSE)&amp;"","")</f>
        <v/>
      </c>
      <c r="X43" s="107" t="str">
        <f>IFERROR(VLOOKUP($A43,'★共通（5-1-1）'!$A$9:$AH$126,24,FALSE)&amp;"","")</f>
        <v/>
      </c>
      <c r="Y43" s="107" t="str">
        <f>IFERROR(VLOOKUP($A43,'★共通（5-1-1）'!$A$9:$AH$126,25,FALSE)&amp;"","")</f>
        <v/>
      </c>
      <c r="Z43" s="107" t="str">
        <f>IFERROR(VLOOKUP($A43,'★共通（5-1-1）'!$A$9:$AH$126,26,FALSE)&amp;"","")</f>
        <v/>
      </c>
      <c r="AA43" s="107" t="str">
        <f>IFERROR(VLOOKUP($A43,'★共通（5-1-1）'!$A$9:$AH$126,27,FALSE)&amp;"","")</f>
        <v>45</v>
      </c>
      <c r="AB43" s="107" t="str">
        <f>IFERROR(VLOOKUP($A43,'★共通（5-1-1）'!$A$9:$AH$126,28,FALSE)&amp;"","")</f>
        <v/>
      </c>
      <c r="AC43" s="107" t="str">
        <f>IFERROR(VLOOKUP($A43,'★共通（5-1-1）'!$A$9:$AH$126,29,FALSE)&amp;"","")</f>
        <v>45</v>
      </c>
      <c r="AD43" s="107" t="str">
        <f>IFERROR(VLOOKUP($A43,'★共通（5-1-1）'!$A$9:$AH$126,30,FALSE)&amp;"","")</f>
        <v>45</v>
      </c>
      <c r="AE43" s="107" t="str">
        <f>IFERROR(VLOOKUP($A43,'★共通（5-1-1）'!$A$9:$AH$126,31,FALSE)&amp;"","")</f>
        <v>45</v>
      </c>
      <c r="AF43" s="107" t="str">
        <f>IFERROR(VLOOKUP($A43,'★共通（5-1-1）'!$A$9:$AH$126,32,FALSE)&amp;"","")</f>
        <v>45</v>
      </c>
      <c r="AG43" s="107" t="str">
        <f>IFERROR(VLOOKUP($A43,'★共通（5-1-1）'!$A$9:$AH$126,33,FALSE)&amp;"","")</f>
        <v>45</v>
      </c>
      <c r="AH43" s="107" t="str">
        <f>IFERROR(VLOOKUP($A43,'★共通（5-1-1）'!$A$9:$AH$126,34,FALSE)&amp;"","")</f>
        <v/>
      </c>
      <c r="AI43" s="61"/>
      <c r="AJ43" s="61"/>
      <c r="AK43" s="61"/>
      <c r="AL43" s="64"/>
      <c r="AM43" s="59"/>
    </row>
    <row r="44" spans="1:39" ht="188.25" customHeight="1">
      <c r="A44" s="105">
        <v>37</v>
      </c>
      <c r="B44" s="105" t="str">
        <f>IFERROR(VLOOKUP($A44,'★共通（5-1-1）'!$A$9:$AH$126,2,FALSE)&amp;"","")</f>
        <v>人員基準・設備基準</v>
      </c>
      <c r="C44" s="106" t="str">
        <f>IFERROR(VLOOKUP($A44,'★共通（5-1-1）'!$A$9:$AH$126,3,FALSE)&amp;"","")</f>
        <v>①個室ユニット型施設の設備・勤務体制の見直し</v>
      </c>
      <c r="D44" s="105" t="str">
        <f>IFERROR(VLOOKUP($A44,'★共通（5-1-1）'!$A$9:$AH$126,4,FALSE)&amp;"","")</f>
        <v/>
      </c>
      <c r="E44" s="105" t="str">
        <f>IFERROR(VLOOKUP($A44,'★共通（5-1-1）'!$A$9:$AH$126,5,FALSE)&amp;"","")</f>
        <v/>
      </c>
      <c r="F44" s="106" t="str">
        <f>IFERROR(VLOOKUP($A44,'★共通（5-1-1）'!$A$9:$AH$126,6,FALSE)&amp;"","")</f>
        <v>・施設系サービス及び短期入所系サービスにおける個室ユニット型施設について、ケアの質を維持しつつ、人材確保や職員定着を目指し、ユニットケアを推進する観点から、以下の見直しを行う。
　ア １ユニットの定員を、夜間及び深夜を含めた介護・看護職員の配置の実態を勘案して職員を配置するよう努めることを求めつつ、現行の「おおむね 10 人以下」から「原則としておおむね 10 人以下とし、15 人を超えないもの」とする。
　イ ユニットリーダーについて、原則常勤を維持しつつ、仕事と育児や介護との両立が可能となる環境整備を進め、離職防止・定着促進を図る観点から、人員配置基準や報酬算定について、両立支援への配慮に係る見直しを行う（Ⅱ４（１）⑥参照）。
　ウ ユニット型個室的多床室について、感染症やプライバシーに配慮し、個室化を進める観点から、新たに設置することを禁止する。
※（１）①②③④、（２）①②③④⑤⑥、（３）⑥⑦⑧⑨⑩⑪⑫⑬の事項も参照</v>
      </c>
      <c r="G44" s="107" t="str">
        <f>IFERROR(VLOOKUP($A44,'★共通（5-1-1）'!$A$9:$AH$126,7,FALSE)&amp;"","")</f>
        <v/>
      </c>
      <c r="H44" s="107" t="str">
        <f>IFERROR(VLOOKUP($A44,'★共通（5-1-1）'!$A$9:$AH$126,8,FALSE)&amp;"","")</f>
        <v/>
      </c>
      <c r="I44" s="107" t="str">
        <f>IFERROR(VLOOKUP($A44,'★共通（5-1-1）'!$A$9:$AH$126,9,FALSE)&amp;"","")</f>
        <v/>
      </c>
      <c r="J44" s="107" t="str">
        <f>IFERROR(VLOOKUP($A44,'★共通（5-1-1）'!$A$9:$AH$126,10,FALSE)&amp;"","")</f>
        <v/>
      </c>
      <c r="K44" s="107" t="str">
        <f>IFERROR(VLOOKUP($A44,'★共通（5-1-1）'!$A$9:$AH$126,11,FALSE)&amp;"","")</f>
        <v/>
      </c>
      <c r="L44" s="107" t="str">
        <f>IFERROR(VLOOKUP($A44,'★共通（5-1-1）'!$A$9:$AH$126,12,FALSE)&amp;"","")</f>
        <v/>
      </c>
      <c r="M44" s="107" t="str">
        <f>IFERROR(VLOOKUP($A44,'★共通（5-1-1）'!$A$9:$AH$126,13,FALSE)&amp;"","")</f>
        <v/>
      </c>
      <c r="N44" s="107" t="str">
        <f>IFERROR(VLOOKUP($A44,'★共通（5-1-1）'!$A$9:$AH$126,14,FALSE)&amp;"","")</f>
        <v>47・48</v>
      </c>
      <c r="O44" s="107" t="str">
        <f>IFERROR(VLOOKUP($A44,'★共通（5-1-1）'!$A$9:$AH$126,15,FALSE)&amp;"","")</f>
        <v>47・48</v>
      </c>
      <c r="P44" s="107" t="str">
        <f>IFERROR(VLOOKUP($A44,'★共通（5-1-1）'!$A$9:$AH$126,16,FALSE)&amp;"","")</f>
        <v/>
      </c>
      <c r="Q44" s="107" t="str">
        <f>IFERROR(VLOOKUP($A44,'★共通（5-1-1）'!$A$9:$AH$126,17,FALSE)&amp;"","")</f>
        <v/>
      </c>
      <c r="R44" s="107" t="str">
        <f>IFERROR(VLOOKUP($A44,'★共通（5-1-1）'!$A$9:$AH$126,18,FALSE)&amp;"","")</f>
        <v/>
      </c>
      <c r="S44" s="107" t="str">
        <f>IFERROR(VLOOKUP($A44,'★共通（5-1-1）'!$A$9:$AH$126,19,FALSE)&amp;"","")</f>
        <v/>
      </c>
      <c r="T44" s="107" t="str">
        <f>IFERROR(VLOOKUP($A44,'★共通（5-1-1）'!$A$9:$AH$126,20,FALSE)&amp;"","")</f>
        <v/>
      </c>
      <c r="U44" s="107" t="str">
        <f>IFERROR(VLOOKUP($A44,'★共通（5-1-1）'!$A$9:$AH$126,21,FALSE)&amp;"","")</f>
        <v/>
      </c>
      <c r="V44" s="107" t="str">
        <f>IFERROR(VLOOKUP($A44,'★共通（5-1-1）'!$A$9:$AH$126,22,FALSE)&amp;"","")</f>
        <v/>
      </c>
      <c r="W44" s="107" t="str">
        <f>IFERROR(VLOOKUP($A44,'★共通（5-1-1）'!$A$9:$AH$126,23,FALSE)&amp;"","")</f>
        <v/>
      </c>
      <c r="X44" s="107" t="str">
        <f>IFERROR(VLOOKUP($A44,'★共通（5-1-1）'!$A$9:$AH$126,24,FALSE)&amp;"","")</f>
        <v/>
      </c>
      <c r="Y44" s="107" t="str">
        <f>IFERROR(VLOOKUP($A44,'★共通（5-1-1）'!$A$9:$AH$126,25,FALSE)&amp;"","")</f>
        <v/>
      </c>
      <c r="Z44" s="107" t="str">
        <f>IFERROR(VLOOKUP($A44,'★共通（5-1-1）'!$A$9:$AH$126,26,FALSE)&amp;"","")</f>
        <v/>
      </c>
      <c r="AA44" s="107" t="str">
        <f>IFERROR(VLOOKUP($A44,'★共通（5-1-1）'!$A$9:$AH$126,27,FALSE)&amp;"","")</f>
        <v>47・48</v>
      </c>
      <c r="AB44" s="107" t="str">
        <f>IFERROR(VLOOKUP($A44,'★共通（5-1-1）'!$A$9:$AH$126,28,FALSE)&amp;"","")</f>
        <v/>
      </c>
      <c r="AC44" s="107" t="str">
        <f>IFERROR(VLOOKUP($A44,'★共通（5-1-1）'!$A$9:$AH$126,29,FALSE)&amp;"","")</f>
        <v/>
      </c>
      <c r="AD44" s="107" t="str">
        <f>IFERROR(VLOOKUP($A44,'★共通（5-1-1）'!$A$9:$AH$126,30,FALSE)&amp;"","")</f>
        <v>47・48</v>
      </c>
      <c r="AE44" s="107" t="str">
        <f>IFERROR(VLOOKUP($A44,'★共通（5-1-1）'!$A$9:$AH$126,31,FALSE)&amp;"","")</f>
        <v>47・48</v>
      </c>
      <c r="AF44" s="107" t="str">
        <f>IFERROR(VLOOKUP($A44,'★共通（5-1-1）'!$A$9:$AH$126,32,FALSE)&amp;"","")</f>
        <v>47・48</v>
      </c>
      <c r="AG44" s="107" t="str">
        <f>IFERROR(VLOOKUP($A44,'★共通（5-1-1）'!$A$9:$AH$126,33,FALSE)&amp;"","")</f>
        <v>47・48</v>
      </c>
      <c r="AH44" s="107" t="str">
        <f>IFERROR(VLOOKUP($A44,'★共通（5-1-1）'!$A$9:$AH$126,34,FALSE)&amp;"","")</f>
        <v/>
      </c>
      <c r="AI44" s="61"/>
      <c r="AJ44" s="61"/>
      <c r="AK44" s="61"/>
      <c r="AL44" s="61"/>
      <c r="AM44" s="59"/>
    </row>
    <row r="45" spans="1:39" ht="267.75" customHeight="1">
      <c r="A45" s="105">
        <v>38</v>
      </c>
      <c r="B45" s="105" t="str">
        <f>IFERROR(VLOOKUP($A45,'★共通（5-1-1）'!$A$9:$AH$126,2,FALSE)&amp;"","")</f>
        <v>介護報酬の見直し</v>
      </c>
      <c r="C45" s="106" t="str">
        <f>IFERROR(VLOOKUP($A45,'★共通（5-1-1）'!$A$9:$AH$126,3,FALSE)&amp;"","")</f>
        <v>質の高いケアマネジメントの推進（特定事業所加算の見直し等）</v>
      </c>
      <c r="D45" s="105" t="str">
        <f>IFERROR(VLOOKUP($A45,'★共通（5-1-1）'!$A$9:$AH$126,4,FALSE)&amp;"","")</f>
        <v>特定事業所加算</v>
      </c>
      <c r="E45" s="105" t="str">
        <f>IFERROR(VLOOKUP($A45,'★共通（5-1-1）'!$A$9:$AH$126,5,FALSE)&amp;"","")</f>
        <v/>
      </c>
      <c r="F45" s="106" t="str">
        <f>IFERROR(VLOOKUP($A45,'★共通（5-1-1）'!$A$9:$AH$126,6,FALSE)&amp;"","")</f>
        <v xml:space="preserve">・居宅介護支援について、経営の安定化を図るとともに、質の高いケアマネジメントの一層の推進、公正中立性の確保等を図る観点から、以下の加算の見直しや対応を行う。
　ア 特定事業所加算について、以下の見直しを行う。
　　・ 必要に応じて、多様な主体等が提供する生活支援のサービス（インフォーマルサービスを含む）が包括的に提供されるような居宅サービス計画を作成していることを要件として求める。
　　・ 小規模事業所が事業所間連携により質の高いケアマネジメントを実現していくよう、事業所間連携により体制確保や対応等を行う事業所を評価する新たな区分を創設する。
　　・ 特定事業所加算（Ⅳ）について、加算（Ⅰ）から（Ⅲ）までと異なり、病院との連携や看取りへの対応の状況を要件とするものであることを踏まえ、医療と介護の連携を推進する観点から、特定事業所加算から切り離した別個の加算とする。
　イ ケアマネジメントの公正中立性の確保を図る観点から、事業者に、以下について、利用者に説明を行うとともに、介護サービス情報公表制度において公表することを求める。
　　・ 前６か月間に作成したケアプランにおける、訪問介護、通所介護、地域密着型通所介護、福祉用具貸与の各サービスの利用割合・ 前６か月間に作成したケアプランにおける、訪問介護、通所介護、地域密着型通所介護、福祉用具貸与の各サービスごとの、同一事業者によって提供されたものの割合
　ウ （介護予防）（看護）小規模多機能型居宅介護事業所連携加算について、算定率が低調であることを踏まえ、報酬体系の簡素化の観点から、廃止する。※廃止
</v>
      </c>
      <c r="G45" s="107" t="str">
        <f>IFERROR(VLOOKUP($A45,'★共通（5-1-1）'!$A$9:$AH$126,7,FALSE)&amp;"","")</f>
        <v/>
      </c>
      <c r="H45" s="107" t="str">
        <f>IFERROR(VLOOKUP($A45,'★共通（5-1-1）'!$A$9:$AH$126,8,FALSE)&amp;"","")</f>
        <v/>
      </c>
      <c r="I45" s="107" t="str">
        <f>IFERROR(VLOOKUP($A45,'★共通（5-1-1）'!$A$9:$AH$126,9,FALSE)&amp;"","")</f>
        <v/>
      </c>
      <c r="J45" s="107" t="str">
        <f>IFERROR(VLOOKUP($A45,'★共通（5-1-1）'!$A$9:$AH$126,10,FALSE)&amp;"","")</f>
        <v/>
      </c>
      <c r="K45" s="107" t="str">
        <f>IFERROR(VLOOKUP($A45,'★共通（5-1-1）'!$A$9:$AH$126,11,FALSE)&amp;"","")</f>
        <v/>
      </c>
      <c r="L45" s="107" t="str">
        <f>IFERROR(VLOOKUP($A45,'★共通（5-1-1）'!$A$9:$AH$126,12,FALSE)&amp;"","")</f>
        <v/>
      </c>
      <c r="M45" s="107" t="str">
        <f>IFERROR(VLOOKUP($A45,'★共通（5-1-1）'!$A$9:$AH$126,13,FALSE)&amp;"","")</f>
        <v/>
      </c>
      <c r="N45" s="107" t="str">
        <f>IFERROR(VLOOKUP($A45,'★共通（5-1-1）'!$A$9:$AH$126,14,FALSE)&amp;"","")</f>
        <v/>
      </c>
      <c r="O45" s="107" t="str">
        <f>IFERROR(VLOOKUP($A45,'★共通（5-1-1）'!$A$9:$AH$126,15,FALSE)&amp;"","")</f>
        <v/>
      </c>
      <c r="P45" s="107" t="str">
        <f>IFERROR(VLOOKUP($A45,'★共通（5-1-1）'!$A$9:$AH$126,16,FALSE)&amp;"","")</f>
        <v/>
      </c>
      <c r="Q45" s="107" t="str">
        <f>IFERROR(VLOOKUP($A45,'★共通（5-1-1）'!$A$9:$AH$126,17,FALSE)&amp;"","")</f>
        <v/>
      </c>
      <c r="R45" s="107" t="str">
        <f>IFERROR(VLOOKUP($A45,'★共通（5-1-1）'!$A$9:$AH$126,18,FALSE)&amp;"","")</f>
        <v/>
      </c>
      <c r="S45" s="107" t="str">
        <f>IFERROR(VLOOKUP($A45,'★共通（5-1-1）'!$A$9:$AH$126,19,FALSE)&amp;"","")</f>
        <v/>
      </c>
      <c r="T45" s="107" t="str">
        <f>IFERROR(VLOOKUP($A45,'★共通（5-1-1）'!$A$9:$AH$126,20,FALSE)&amp;"","")</f>
        <v/>
      </c>
      <c r="U45" s="107" t="str">
        <f>IFERROR(VLOOKUP($A45,'★共通（5-1-1）'!$A$9:$AH$126,21,FALSE)&amp;"","")</f>
        <v/>
      </c>
      <c r="V45" s="107" t="str">
        <f>IFERROR(VLOOKUP($A45,'★共通（5-1-1）'!$A$9:$AH$126,22,FALSE)&amp;"","")</f>
        <v/>
      </c>
      <c r="W45" s="107" t="str">
        <f>IFERROR(VLOOKUP($A45,'★共通（5-1-1）'!$A$9:$AH$126,23,FALSE)&amp;"","")</f>
        <v/>
      </c>
      <c r="X45" s="107" t="str">
        <f>IFERROR(VLOOKUP($A45,'★共通（5-1-1）'!$A$9:$AH$126,24,FALSE)&amp;"","")</f>
        <v/>
      </c>
      <c r="Y45" s="107" t="str">
        <f>IFERROR(VLOOKUP($A45,'★共通（5-1-1）'!$A$9:$AH$126,25,FALSE)&amp;"","")</f>
        <v/>
      </c>
      <c r="Z45" s="107" t="str">
        <f>IFERROR(VLOOKUP($A45,'★共通（5-1-1）'!$A$9:$AH$126,26,FALSE)&amp;"","")</f>
        <v/>
      </c>
      <c r="AA45" s="107" t="str">
        <f>IFERROR(VLOOKUP($A45,'★共通（5-1-1）'!$A$9:$AH$126,27,FALSE)&amp;"","")</f>
        <v/>
      </c>
      <c r="AB45" s="107" t="str">
        <f>IFERROR(VLOOKUP($A45,'★共通（5-1-1）'!$A$9:$AH$126,28,FALSE)&amp;"","")</f>
        <v/>
      </c>
      <c r="AC45" s="107" t="str">
        <f>IFERROR(VLOOKUP($A45,'★共通（5-1-1）'!$A$9:$AH$126,29,FALSE)&amp;"","")</f>
        <v>50・51・52</v>
      </c>
      <c r="AD45" s="107" t="str">
        <f>IFERROR(VLOOKUP($A45,'★共通（5-1-1）'!$A$9:$AH$126,30,FALSE)&amp;"","")</f>
        <v/>
      </c>
      <c r="AE45" s="107" t="str">
        <f>IFERROR(VLOOKUP($A45,'★共通（5-1-1）'!$A$9:$AH$126,31,FALSE)&amp;"","")</f>
        <v/>
      </c>
      <c r="AF45" s="107" t="str">
        <f>IFERROR(VLOOKUP($A45,'★共通（5-1-1）'!$A$9:$AH$126,32,FALSE)&amp;"","")</f>
        <v/>
      </c>
      <c r="AG45" s="107" t="str">
        <f>IFERROR(VLOOKUP($A45,'★共通（5-1-1）'!$A$9:$AH$126,33,FALSE)&amp;"","")</f>
        <v/>
      </c>
      <c r="AH45" s="107" t="str">
        <f>IFERROR(VLOOKUP($A45,'★共通（5-1-1）'!$A$9:$AH$126,34,FALSE)&amp;"","")</f>
        <v/>
      </c>
      <c r="AI45" s="61"/>
      <c r="AJ45" s="61"/>
      <c r="AK45" s="61"/>
      <c r="AL45" s="61"/>
      <c r="AM45" s="59"/>
    </row>
    <row r="46" spans="1:39" ht="196.5" customHeight="1">
      <c r="A46" s="105">
        <v>39</v>
      </c>
      <c r="B46" s="105" t="str">
        <f>IFERROR(VLOOKUP($A46,'★共通（5-1-1）'!$A$9:$AH$126,2,FALSE)&amp;"","")</f>
        <v>介護報酬の見直し</v>
      </c>
      <c r="C46" s="106" t="str">
        <f>IFERROR(VLOOKUP($A46,'★共通（5-1-1）'!$A$9:$AH$126,3,FALSE)&amp;"","")</f>
        <v xml:space="preserve">逓減制における見直し
</v>
      </c>
      <c r="D46" s="105" t="str">
        <f>IFERROR(VLOOKUP($A46,'★共通（5-1-1）'!$A$9:$AH$126,4,FALSE)&amp;"","")</f>
        <v/>
      </c>
      <c r="E46" s="105" t="str">
        <f>IFERROR(VLOOKUP($A46,'★共通（5-1-1）'!$A$9:$AH$126,5,FALSE)&amp;"","")</f>
        <v/>
      </c>
      <c r="F46" s="106" t="str">
        <f>IFERROR(VLOOKUP($A46,'★共通（5-1-1）'!$A$9:$AH$126,6,FALSE)&amp;"","")</f>
        <v>・居宅介護支援について、適切なケアマネジメントの実施を確保しつつ、経営の安定化を図る観点から、介護支援専門員１人当たりの取扱件数が 40 件以上の場合40件目から、60 件以上の場合60件目からそれぞれ評価が低くなる（40 件未満は居宅介護支援費（Ⅰ）、40 件以上 60 件未満の部分は同（Ⅱ）、60 件以上の部分は同（Ⅲ）が適用される）逓減制において、一定の ICT（AI を含む）の活用又は事務職員の配置を行っている事業者については、逓減制の適用（居宅介護支援費（Ⅱ）の適用）を 45 件以上の部分からとする見直しを行う。その際、この取扱いを行う場合の逓減率（居宅介護支援費（Ⅱ）及び（Ⅲ）の単位数）について、メリハリをつけた設定とする見直しを行う。また、特定事業所加算における「介護支援専門員１人当たりの受け入れ可能な利用者数」について、この取扱いを踏まえた見直しを行う。
　また、逓減制における介護支援専門員１人当たりの取扱件数の計算に当たり、現在、事業所が自然災害や感染症等による突発的な対応で利用者を受け入れた場合は、例外的に件数に含めないこととしているが、地域の実情を踏まえ、事業所がその周辺の中山間地域等の事業所の存在状況からやむを得ず利用者を受け入れた場合についても例外的に件数に含めない取扱いを可能とする見直しを行う。</v>
      </c>
      <c r="G46" s="107" t="str">
        <f>IFERROR(VLOOKUP($A46,'★共通（5-1-1）'!$A$9:$AH$126,7,FALSE)&amp;"","")</f>
        <v/>
      </c>
      <c r="H46" s="107" t="str">
        <f>IFERROR(VLOOKUP($A46,'★共通（5-1-1）'!$A$9:$AH$126,8,FALSE)&amp;"","")</f>
        <v/>
      </c>
      <c r="I46" s="107" t="str">
        <f>IFERROR(VLOOKUP($A46,'★共通（5-1-1）'!$A$9:$AH$126,9,FALSE)&amp;"","")</f>
        <v/>
      </c>
      <c r="J46" s="107" t="str">
        <f>IFERROR(VLOOKUP($A46,'★共通（5-1-1）'!$A$9:$AH$126,10,FALSE)&amp;"","")</f>
        <v/>
      </c>
      <c r="K46" s="107" t="str">
        <f>IFERROR(VLOOKUP($A46,'★共通（5-1-1）'!$A$9:$AH$126,11,FALSE)&amp;"","")</f>
        <v/>
      </c>
      <c r="L46" s="107" t="str">
        <f>IFERROR(VLOOKUP($A46,'★共通（5-1-1）'!$A$9:$AH$126,12,FALSE)&amp;"","")</f>
        <v/>
      </c>
      <c r="M46" s="107" t="str">
        <f>IFERROR(VLOOKUP($A46,'★共通（5-1-1）'!$A$9:$AH$126,13,FALSE)&amp;"","")</f>
        <v/>
      </c>
      <c r="N46" s="107" t="str">
        <f>IFERROR(VLOOKUP($A46,'★共通（5-1-1）'!$A$9:$AH$126,14,FALSE)&amp;"","")</f>
        <v/>
      </c>
      <c r="O46" s="107" t="str">
        <f>IFERROR(VLOOKUP($A46,'★共通（5-1-1）'!$A$9:$AH$126,15,FALSE)&amp;"","")</f>
        <v/>
      </c>
      <c r="P46" s="107" t="str">
        <f>IFERROR(VLOOKUP($A46,'★共通（5-1-1）'!$A$9:$AH$126,16,FALSE)&amp;"","")</f>
        <v/>
      </c>
      <c r="Q46" s="107" t="str">
        <f>IFERROR(VLOOKUP($A46,'★共通（5-1-1）'!$A$9:$AH$126,17,FALSE)&amp;"","")</f>
        <v/>
      </c>
      <c r="R46" s="107" t="str">
        <f>IFERROR(VLOOKUP($A46,'★共通（5-1-1）'!$A$9:$AH$126,18,FALSE)&amp;"","")</f>
        <v/>
      </c>
      <c r="S46" s="107" t="str">
        <f>IFERROR(VLOOKUP($A46,'★共通（5-1-1）'!$A$9:$AH$126,19,FALSE)&amp;"","")</f>
        <v/>
      </c>
      <c r="T46" s="107" t="str">
        <f>IFERROR(VLOOKUP($A46,'★共通（5-1-1）'!$A$9:$AH$126,20,FALSE)&amp;"","")</f>
        <v/>
      </c>
      <c r="U46" s="107" t="str">
        <f>IFERROR(VLOOKUP($A46,'★共通（5-1-1）'!$A$9:$AH$126,21,FALSE)&amp;"","")</f>
        <v/>
      </c>
      <c r="V46" s="107" t="str">
        <f>IFERROR(VLOOKUP($A46,'★共通（5-1-1）'!$A$9:$AH$126,22,FALSE)&amp;"","")</f>
        <v/>
      </c>
      <c r="W46" s="107" t="str">
        <f>IFERROR(VLOOKUP($A46,'★共通（5-1-1）'!$A$9:$AH$126,23,FALSE)&amp;"","")</f>
        <v/>
      </c>
      <c r="X46" s="107" t="str">
        <f>IFERROR(VLOOKUP($A46,'★共通（5-1-1）'!$A$9:$AH$126,24,FALSE)&amp;"","")</f>
        <v/>
      </c>
      <c r="Y46" s="107" t="str">
        <f>IFERROR(VLOOKUP($A46,'★共通（5-1-1）'!$A$9:$AH$126,25,FALSE)&amp;"","")</f>
        <v/>
      </c>
      <c r="Z46" s="107" t="str">
        <f>IFERROR(VLOOKUP($A46,'★共通（5-1-1）'!$A$9:$AH$126,26,FALSE)&amp;"","")</f>
        <v/>
      </c>
      <c r="AA46" s="107" t="str">
        <f>IFERROR(VLOOKUP($A46,'★共通（5-1-1）'!$A$9:$AH$126,27,FALSE)&amp;"","")</f>
        <v/>
      </c>
      <c r="AB46" s="107" t="str">
        <f>IFERROR(VLOOKUP($A46,'★共通（5-1-1）'!$A$9:$AH$126,28,FALSE)&amp;"","")</f>
        <v/>
      </c>
      <c r="AC46" s="107" t="str">
        <f>IFERROR(VLOOKUP($A46,'★共通（5-1-1）'!$A$9:$AH$126,29,FALSE)&amp;"","")</f>
        <v>53</v>
      </c>
      <c r="AD46" s="107" t="str">
        <f>IFERROR(VLOOKUP($A46,'★共通（5-1-1）'!$A$9:$AH$126,30,FALSE)&amp;"","")</f>
        <v/>
      </c>
      <c r="AE46" s="107" t="str">
        <f>IFERROR(VLOOKUP($A46,'★共通（5-1-1）'!$A$9:$AH$126,31,FALSE)&amp;"","")</f>
        <v/>
      </c>
      <c r="AF46" s="107" t="str">
        <f>IFERROR(VLOOKUP($A46,'★共通（5-1-1）'!$A$9:$AH$126,32,FALSE)&amp;"","")</f>
        <v/>
      </c>
      <c r="AG46" s="107" t="str">
        <f>IFERROR(VLOOKUP($A46,'★共通（5-1-1）'!$A$9:$AH$126,33,FALSE)&amp;"","")</f>
        <v/>
      </c>
      <c r="AH46" s="107" t="str">
        <f>IFERROR(VLOOKUP($A46,'★共通（5-1-1）'!$A$9:$AH$126,34,FALSE)&amp;"","")</f>
        <v/>
      </c>
      <c r="AI46" s="62"/>
      <c r="AJ46" s="62"/>
      <c r="AK46" s="62"/>
      <c r="AL46" s="62"/>
      <c r="AM46" s="59"/>
    </row>
    <row r="47" spans="1:39" ht="73.5" customHeight="1">
      <c r="A47" s="105">
        <v>40</v>
      </c>
      <c r="B47" s="105" t="str">
        <f>IFERROR(VLOOKUP($A47,'★共通（5-1-1）'!$A$9:$AH$126,2,FALSE)&amp;"","")</f>
        <v>介護報酬の見直し</v>
      </c>
      <c r="C47" s="106" t="str">
        <f>IFERROR(VLOOKUP($A47,'★共通（5-1-1）'!$A$9:$AH$126,3,FALSE)&amp;"","")</f>
        <v>医療機関との情報連携の強化</v>
      </c>
      <c r="D47" s="105" t="str">
        <f>IFERROR(VLOOKUP($A47,'★共通（5-1-1）'!$A$9:$AH$126,4,FALSE)&amp;"","")</f>
        <v>退院時情報連携加算</v>
      </c>
      <c r="E47" s="105" t="str">
        <f>IFERROR(VLOOKUP($A47,'★共通（5-1-1）'!$A$9:$AH$126,5,FALSE)&amp;"","")</f>
        <v>新</v>
      </c>
      <c r="F47" s="106" t="str">
        <f>IFERROR(VLOOKUP($A47,'★共通（5-1-1）'!$A$9:$AH$126,6,FALSE)&amp;"","")</f>
        <v>・居宅介護支援について、医療と介護の連携を強化し、適切なケアマネジメントの実施やケアマネジメントの質の向上を進める観点から、利用者が医療機関において医師の診察を受ける際に介護支援専門員が同席し、医師等と情報連携を行い、当該情報を踏まえてケアマネジメントを行うことを一定の場合に評価する新たな加算を創設する。※新設</v>
      </c>
      <c r="G47" s="107" t="str">
        <f>IFERROR(VLOOKUP($A47,'★共通（5-1-1）'!$A$9:$AH$126,7,FALSE)&amp;"","")</f>
        <v/>
      </c>
      <c r="H47" s="107" t="str">
        <f>IFERROR(VLOOKUP($A47,'★共通（5-1-1）'!$A$9:$AH$126,8,FALSE)&amp;"","")</f>
        <v/>
      </c>
      <c r="I47" s="107" t="str">
        <f>IFERROR(VLOOKUP($A47,'★共通（5-1-1）'!$A$9:$AH$126,9,FALSE)&amp;"","")</f>
        <v/>
      </c>
      <c r="J47" s="107" t="str">
        <f>IFERROR(VLOOKUP($A47,'★共通（5-1-1）'!$A$9:$AH$126,10,FALSE)&amp;"","")</f>
        <v/>
      </c>
      <c r="K47" s="107" t="str">
        <f>IFERROR(VLOOKUP($A47,'★共通（5-1-1）'!$A$9:$AH$126,11,FALSE)&amp;"","")</f>
        <v/>
      </c>
      <c r="L47" s="107" t="str">
        <f>IFERROR(VLOOKUP($A47,'★共通（5-1-1）'!$A$9:$AH$126,12,FALSE)&amp;"","")</f>
        <v/>
      </c>
      <c r="M47" s="107" t="str">
        <f>IFERROR(VLOOKUP($A47,'★共通（5-1-1）'!$A$9:$AH$126,13,FALSE)&amp;"","")</f>
        <v/>
      </c>
      <c r="N47" s="107" t="str">
        <f>IFERROR(VLOOKUP($A47,'★共通（5-1-1）'!$A$9:$AH$126,14,FALSE)&amp;"","")</f>
        <v/>
      </c>
      <c r="O47" s="107" t="str">
        <f>IFERROR(VLOOKUP($A47,'★共通（5-1-1）'!$A$9:$AH$126,15,FALSE)&amp;"","")</f>
        <v/>
      </c>
      <c r="P47" s="107" t="str">
        <f>IFERROR(VLOOKUP($A47,'★共通（5-1-1）'!$A$9:$AH$126,16,FALSE)&amp;"","")</f>
        <v/>
      </c>
      <c r="Q47" s="107" t="str">
        <f>IFERROR(VLOOKUP($A47,'★共通（5-1-1）'!$A$9:$AH$126,17,FALSE)&amp;"","")</f>
        <v/>
      </c>
      <c r="R47" s="107" t="str">
        <f>IFERROR(VLOOKUP($A47,'★共通（5-1-1）'!$A$9:$AH$126,18,FALSE)&amp;"","")</f>
        <v/>
      </c>
      <c r="S47" s="107" t="str">
        <f>IFERROR(VLOOKUP($A47,'★共通（5-1-1）'!$A$9:$AH$126,19,FALSE)&amp;"","")</f>
        <v/>
      </c>
      <c r="T47" s="107" t="str">
        <f>IFERROR(VLOOKUP($A47,'★共通（5-1-1）'!$A$9:$AH$126,20,FALSE)&amp;"","")</f>
        <v/>
      </c>
      <c r="U47" s="107" t="str">
        <f>IFERROR(VLOOKUP($A47,'★共通（5-1-1）'!$A$9:$AH$126,21,FALSE)&amp;"","")</f>
        <v/>
      </c>
      <c r="V47" s="107" t="str">
        <f>IFERROR(VLOOKUP($A47,'★共通（5-1-1）'!$A$9:$AH$126,22,FALSE)&amp;"","")</f>
        <v/>
      </c>
      <c r="W47" s="107" t="str">
        <f>IFERROR(VLOOKUP($A47,'★共通（5-1-1）'!$A$9:$AH$126,23,FALSE)&amp;"","")</f>
        <v/>
      </c>
      <c r="X47" s="107" t="str">
        <f>IFERROR(VLOOKUP($A47,'★共通（5-1-1）'!$A$9:$AH$126,24,FALSE)&amp;"","")</f>
        <v/>
      </c>
      <c r="Y47" s="107" t="str">
        <f>IFERROR(VLOOKUP($A47,'★共通（5-1-1）'!$A$9:$AH$126,25,FALSE)&amp;"","")</f>
        <v/>
      </c>
      <c r="Z47" s="107" t="str">
        <f>IFERROR(VLOOKUP($A47,'★共通（5-1-1）'!$A$9:$AH$126,26,FALSE)&amp;"","")</f>
        <v/>
      </c>
      <c r="AA47" s="107" t="str">
        <f>IFERROR(VLOOKUP($A47,'★共通（5-1-1）'!$A$9:$AH$126,27,FALSE)&amp;"","")</f>
        <v/>
      </c>
      <c r="AB47" s="107" t="str">
        <f>IFERROR(VLOOKUP($A47,'★共通（5-1-1）'!$A$9:$AH$126,28,FALSE)&amp;"","")</f>
        <v/>
      </c>
      <c r="AC47" s="107" t="str">
        <f>IFERROR(VLOOKUP($A47,'★共通（5-1-1）'!$A$9:$AH$126,29,FALSE)&amp;"","")</f>
        <v>54</v>
      </c>
      <c r="AD47" s="107" t="str">
        <f>IFERROR(VLOOKUP($A47,'★共通（5-1-1）'!$A$9:$AH$126,30,FALSE)&amp;"","")</f>
        <v/>
      </c>
      <c r="AE47" s="107" t="str">
        <f>IFERROR(VLOOKUP($A47,'★共通（5-1-1）'!$A$9:$AH$126,31,FALSE)&amp;"","")</f>
        <v/>
      </c>
      <c r="AF47" s="107" t="str">
        <f>IFERROR(VLOOKUP($A47,'★共通（5-1-1）'!$A$9:$AH$126,32,FALSE)&amp;"","")</f>
        <v/>
      </c>
      <c r="AG47" s="107" t="str">
        <f>IFERROR(VLOOKUP($A47,'★共通（5-1-1）'!$A$9:$AH$126,33,FALSE)&amp;"","")</f>
        <v/>
      </c>
      <c r="AH47" s="107" t="str">
        <f>IFERROR(VLOOKUP($A47,'★共通（5-1-1）'!$A$9:$AH$126,34,FALSE)&amp;"","")</f>
        <v/>
      </c>
      <c r="AI47" s="62"/>
      <c r="AJ47" s="62"/>
      <c r="AK47" s="62"/>
      <c r="AL47" s="62"/>
      <c r="AM47" s="59"/>
    </row>
    <row r="48" spans="1:39" ht="106.5" customHeight="1">
      <c r="A48" s="105">
        <v>41</v>
      </c>
      <c r="B48" s="105" t="str">
        <f>IFERROR(VLOOKUP($A48,'★共通（5-1-1）'!$A$9:$AH$126,2,FALSE)&amp;"","")</f>
        <v>介護報酬の見直し</v>
      </c>
      <c r="C48" s="106" t="str">
        <f>IFERROR(VLOOKUP($A48,'★共通（5-1-1）'!$A$9:$AH$126,3,FALSE)&amp;"","")</f>
        <v>看取り期におけるサービス利用前の相談・調整等に係る評価</v>
      </c>
      <c r="D48" s="105" t="str">
        <f>IFERROR(VLOOKUP($A48,'★共通（5-1-1）'!$A$9:$AH$126,4,FALSE)&amp;"","")</f>
        <v/>
      </c>
      <c r="E48" s="105" t="str">
        <f>IFERROR(VLOOKUP($A48,'★共通（5-1-1）'!$A$9:$AH$126,5,FALSE)&amp;"","")</f>
        <v/>
      </c>
      <c r="F48" s="106" t="str">
        <f>IFERROR(VLOOKUP($A48,'★共通（5-1-1）'!$A$9:$AH$126,6,FALSE)&amp;"","")</f>
        <v>・居宅介護支援について、看取り期における適切な居宅介護支援の提供や医療と介護の連携を推進する観点から、居宅サービス等の利用に向けて介護支援専門員が利用者の退院時等にケアマネジメント業務を行ったものの利用者の死亡によりサービス利用に至らなかった場合に、モニタリングやサービス担当者会議における検討等必要なケアマネジメント業務や給付管理のための準備が行われ、介護保険サービスが提供されたものと同等に取り扱うことが適当と認められるケースについて、居宅介護支援の基本報酬の算定を可能とする見直しを行う。</v>
      </c>
      <c r="G48" s="107" t="str">
        <f>IFERROR(VLOOKUP($A48,'★共通（5-1-1）'!$A$9:$AH$126,7,FALSE)&amp;"","")</f>
        <v/>
      </c>
      <c r="H48" s="107" t="str">
        <f>IFERROR(VLOOKUP($A48,'★共通（5-1-1）'!$A$9:$AH$126,8,FALSE)&amp;"","")</f>
        <v/>
      </c>
      <c r="I48" s="107" t="str">
        <f>IFERROR(VLOOKUP($A48,'★共通（5-1-1）'!$A$9:$AH$126,9,FALSE)&amp;"","")</f>
        <v/>
      </c>
      <c r="J48" s="107" t="str">
        <f>IFERROR(VLOOKUP($A48,'★共通（5-1-1）'!$A$9:$AH$126,10,FALSE)&amp;"","")</f>
        <v/>
      </c>
      <c r="K48" s="107" t="str">
        <f>IFERROR(VLOOKUP($A48,'★共通（5-1-1）'!$A$9:$AH$126,11,FALSE)&amp;"","")</f>
        <v/>
      </c>
      <c r="L48" s="107" t="str">
        <f>IFERROR(VLOOKUP($A48,'★共通（5-1-1）'!$A$9:$AH$126,12,FALSE)&amp;"","")</f>
        <v/>
      </c>
      <c r="M48" s="107" t="str">
        <f>IFERROR(VLOOKUP($A48,'★共通（5-1-1）'!$A$9:$AH$126,13,FALSE)&amp;"","")</f>
        <v/>
      </c>
      <c r="N48" s="107" t="str">
        <f>IFERROR(VLOOKUP($A48,'★共通（5-1-1）'!$A$9:$AH$126,14,FALSE)&amp;"","")</f>
        <v/>
      </c>
      <c r="O48" s="107" t="str">
        <f>IFERROR(VLOOKUP($A48,'★共通（5-1-1）'!$A$9:$AH$126,15,FALSE)&amp;"","")</f>
        <v/>
      </c>
      <c r="P48" s="107" t="str">
        <f>IFERROR(VLOOKUP($A48,'★共通（5-1-1）'!$A$9:$AH$126,16,FALSE)&amp;"","")</f>
        <v/>
      </c>
      <c r="Q48" s="107" t="str">
        <f>IFERROR(VLOOKUP($A48,'★共通（5-1-1）'!$A$9:$AH$126,17,FALSE)&amp;"","")</f>
        <v/>
      </c>
      <c r="R48" s="107" t="str">
        <f>IFERROR(VLOOKUP($A48,'★共通（5-1-1）'!$A$9:$AH$126,18,FALSE)&amp;"","")</f>
        <v/>
      </c>
      <c r="S48" s="107" t="str">
        <f>IFERROR(VLOOKUP($A48,'★共通（5-1-1）'!$A$9:$AH$126,19,FALSE)&amp;"","")</f>
        <v/>
      </c>
      <c r="T48" s="107" t="str">
        <f>IFERROR(VLOOKUP($A48,'★共通（5-1-1）'!$A$9:$AH$126,20,FALSE)&amp;"","")</f>
        <v/>
      </c>
      <c r="U48" s="107" t="str">
        <f>IFERROR(VLOOKUP($A48,'★共通（5-1-1）'!$A$9:$AH$126,21,FALSE)&amp;"","")</f>
        <v/>
      </c>
      <c r="V48" s="107" t="str">
        <f>IFERROR(VLOOKUP($A48,'★共通（5-1-1）'!$A$9:$AH$126,22,FALSE)&amp;"","")</f>
        <v/>
      </c>
      <c r="W48" s="107" t="str">
        <f>IFERROR(VLOOKUP($A48,'★共通（5-1-1）'!$A$9:$AH$126,23,FALSE)&amp;"","")</f>
        <v/>
      </c>
      <c r="X48" s="107" t="str">
        <f>IFERROR(VLOOKUP($A48,'★共通（5-1-1）'!$A$9:$AH$126,24,FALSE)&amp;"","")</f>
        <v/>
      </c>
      <c r="Y48" s="107" t="str">
        <f>IFERROR(VLOOKUP($A48,'★共通（5-1-1）'!$A$9:$AH$126,25,FALSE)&amp;"","")</f>
        <v/>
      </c>
      <c r="Z48" s="107" t="str">
        <f>IFERROR(VLOOKUP($A48,'★共通（5-1-1）'!$A$9:$AH$126,26,FALSE)&amp;"","")</f>
        <v/>
      </c>
      <c r="AA48" s="107" t="str">
        <f>IFERROR(VLOOKUP($A48,'★共通（5-1-1）'!$A$9:$AH$126,27,FALSE)&amp;"","")</f>
        <v/>
      </c>
      <c r="AB48" s="107" t="str">
        <f>IFERROR(VLOOKUP($A48,'★共通（5-1-1）'!$A$9:$AH$126,28,FALSE)&amp;"","")</f>
        <v/>
      </c>
      <c r="AC48" s="107" t="str">
        <f>IFERROR(VLOOKUP($A48,'★共通（5-1-1）'!$A$9:$AH$126,29,FALSE)&amp;"","")</f>
        <v>55</v>
      </c>
      <c r="AD48" s="107" t="str">
        <f>IFERROR(VLOOKUP($A48,'★共通（5-1-1）'!$A$9:$AH$126,30,FALSE)&amp;"","")</f>
        <v/>
      </c>
      <c r="AE48" s="107" t="str">
        <f>IFERROR(VLOOKUP($A48,'★共通（5-1-1）'!$A$9:$AH$126,31,FALSE)&amp;"","")</f>
        <v/>
      </c>
      <c r="AF48" s="107" t="str">
        <f>IFERROR(VLOOKUP($A48,'★共通（5-1-1）'!$A$9:$AH$126,32,FALSE)&amp;"","")</f>
        <v/>
      </c>
      <c r="AG48" s="107" t="str">
        <f>IFERROR(VLOOKUP($A48,'★共通（5-1-1）'!$A$9:$AH$126,33,FALSE)&amp;"","")</f>
        <v/>
      </c>
      <c r="AH48" s="107" t="str">
        <f>IFERROR(VLOOKUP($A48,'★共通（5-1-1）'!$A$9:$AH$126,34,FALSE)&amp;"","")</f>
        <v/>
      </c>
      <c r="AI48" s="62"/>
      <c r="AJ48" s="62"/>
      <c r="AK48" s="62"/>
      <c r="AL48" s="66"/>
      <c r="AM48" s="59"/>
    </row>
    <row r="49" spans="1:39" ht="85.5" customHeight="1">
      <c r="A49" s="105">
        <v>42</v>
      </c>
      <c r="B49" s="105" t="str">
        <f>IFERROR(VLOOKUP($A49,'★共通（5-1-1）'!$A$9:$AH$126,2,FALSE)&amp;"","")</f>
        <v>介護報酬の見直し</v>
      </c>
      <c r="C49" s="106" t="str">
        <f>IFERROR(VLOOKUP($A49,'★共通（5-1-1）'!$A$9:$AH$126,3,FALSE)&amp;"","")</f>
        <v xml:space="preserve">介護予防支援の充実
</v>
      </c>
      <c r="D49" s="105" t="str">
        <f>IFERROR(VLOOKUP($A49,'★共通（5-1-1）'!$A$9:$AH$126,4,FALSE)&amp;"","")</f>
        <v>委託連携加算</v>
      </c>
      <c r="E49" s="105" t="str">
        <f>IFERROR(VLOOKUP($A49,'★共通（5-1-1）'!$A$9:$AH$126,5,FALSE)&amp;"","")</f>
        <v>新</v>
      </c>
      <c r="F49" s="106" t="str">
        <f>IFERROR(VLOOKUP($A49,'★共通（5-1-1）'!$A$9:$AH$126,6,FALSE)&amp;"","")</f>
        <v>・介護予防支援について、地域包括支援センターが居宅介護支援事業者に外部委託を行いやすい環境の整備を進める観点から、地域包括支援センターが委託する個々のケアプランについて、委託時における、居宅介護支援事業者との適切な情報連携等を評価する新たな加算を創設する。※新設</v>
      </c>
      <c r="G49" s="107" t="str">
        <f>IFERROR(VLOOKUP($A49,'★共通（5-1-1）'!$A$9:$AH$126,7,FALSE)&amp;"","")</f>
        <v/>
      </c>
      <c r="H49" s="107" t="str">
        <f>IFERROR(VLOOKUP($A49,'★共通（5-1-1）'!$A$9:$AH$126,8,FALSE)&amp;"","")</f>
        <v/>
      </c>
      <c r="I49" s="107" t="str">
        <f>IFERROR(VLOOKUP($A49,'★共通（5-1-1）'!$A$9:$AH$126,9,FALSE)&amp;"","")</f>
        <v/>
      </c>
      <c r="J49" s="107" t="str">
        <f>IFERROR(VLOOKUP($A49,'★共通（5-1-1）'!$A$9:$AH$126,10,FALSE)&amp;"","")</f>
        <v/>
      </c>
      <c r="K49" s="107" t="str">
        <f>IFERROR(VLOOKUP($A49,'★共通（5-1-1）'!$A$9:$AH$126,11,FALSE)&amp;"","")</f>
        <v/>
      </c>
      <c r="L49" s="107" t="str">
        <f>IFERROR(VLOOKUP($A49,'★共通（5-1-1）'!$A$9:$AH$126,12,FALSE)&amp;"","")</f>
        <v/>
      </c>
      <c r="M49" s="107" t="str">
        <f>IFERROR(VLOOKUP($A49,'★共通（5-1-1）'!$A$9:$AH$126,13,FALSE)&amp;"","")</f>
        <v/>
      </c>
      <c r="N49" s="107" t="str">
        <f>IFERROR(VLOOKUP($A49,'★共通（5-1-1）'!$A$9:$AH$126,14,FALSE)&amp;"","")</f>
        <v/>
      </c>
      <c r="O49" s="107" t="str">
        <f>IFERROR(VLOOKUP($A49,'★共通（5-1-1）'!$A$9:$AH$126,15,FALSE)&amp;"","")</f>
        <v/>
      </c>
      <c r="P49" s="107" t="str">
        <f>IFERROR(VLOOKUP($A49,'★共通（5-1-1）'!$A$9:$AH$126,16,FALSE)&amp;"","")</f>
        <v/>
      </c>
      <c r="Q49" s="107" t="str">
        <f>IFERROR(VLOOKUP($A49,'★共通（5-1-1）'!$A$9:$AH$126,17,FALSE)&amp;"","")</f>
        <v/>
      </c>
      <c r="R49" s="107" t="str">
        <f>IFERROR(VLOOKUP($A49,'★共通（5-1-1）'!$A$9:$AH$126,18,FALSE)&amp;"","")</f>
        <v/>
      </c>
      <c r="S49" s="107" t="str">
        <f>IFERROR(VLOOKUP($A49,'★共通（5-1-1）'!$A$9:$AH$126,19,FALSE)&amp;"","")</f>
        <v/>
      </c>
      <c r="T49" s="107" t="str">
        <f>IFERROR(VLOOKUP($A49,'★共通（5-1-1）'!$A$9:$AH$126,20,FALSE)&amp;"","")</f>
        <v/>
      </c>
      <c r="U49" s="107" t="str">
        <f>IFERROR(VLOOKUP($A49,'★共通（5-1-1）'!$A$9:$AH$126,21,FALSE)&amp;"","")</f>
        <v/>
      </c>
      <c r="V49" s="107" t="str">
        <f>IFERROR(VLOOKUP($A49,'★共通（5-1-1）'!$A$9:$AH$126,22,FALSE)&amp;"","")</f>
        <v/>
      </c>
      <c r="W49" s="107" t="str">
        <f>IFERROR(VLOOKUP($A49,'★共通（5-1-1）'!$A$9:$AH$126,23,FALSE)&amp;"","")</f>
        <v/>
      </c>
      <c r="X49" s="107" t="str">
        <f>IFERROR(VLOOKUP($A49,'★共通（5-1-1）'!$A$9:$AH$126,24,FALSE)&amp;"","")</f>
        <v/>
      </c>
      <c r="Y49" s="107" t="str">
        <f>IFERROR(VLOOKUP($A49,'★共通（5-1-1）'!$A$9:$AH$126,25,FALSE)&amp;"","")</f>
        <v/>
      </c>
      <c r="Z49" s="107" t="str">
        <f>IFERROR(VLOOKUP($A49,'★共通（5-1-1）'!$A$9:$AH$126,26,FALSE)&amp;"","")</f>
        <v/>
      </c>
      <c r="AA49" s="107" t="str">
        <f>IFERROR(VLOOKUP($A49,'★共通（5-1-1）'!$A$9:$AH$126,27,FALSE)&amp;"","")</f>
        <v/>
      </c>
      <c r="AB49" s="107" t="str">
        <f>IFERROR(VLOOKUP($A49,'★共通（5-1-1）'!$A$9:$AH$126,28,FALSE)&amp;"","")</f>
        <v/>
      </c>
      <c r="AC49" s="107" t="str">
        <f>IFERROR(VLOOKUP($A49,'★共通（5-1-1）'!$A$9:$AH$126,29,FALSE)&amp;"","")</f>
        <v/>
      </c>
      <c r="AD49" s="107" t="str">
        <f>IFERROR(VLOOKUP($A49,'★共通（5-1-1）'!$A$9:$AH$126,30,FALSE)&amp;"","")</f>
        <v/>
      </c>
      <c r="AE49" s="107" t="str">
        <f>IFERROR(VLOOKUP($A49,'★共通（5-1-1）'!$A$9:$AH$126,31,FALSE)&amp;"","")</f>
        <v/>
      </c>
      <c r="AF49" s="107" t="str">
        <f>IFERROR(VLOOKUP($A49,'★共通（5-1-1）'!$A$9:$AH$126,32,FALSE)&amp;"","")</f>
        <v/>
      </c>
      <c r="AG49" s="107" t="str">
        <f>IFERROR(VLOOKUP($A49,'★共通（5-1-1）'!$A$9:$AH$126,33,FALSE)&amp;"","")</f>
        <v/>
      </c>
      <c r="AH49" s="107" t="str">
        <f>IFERROR(VLOOKUP($A49,'★共通（5-1-1）'!$A$9:$AH$126,34,FALSE)&amp;"","")</f>
        <v>56</v>
      </c>
      <c r="AI49" s="65"/>
      <c r="AJ49" s="65"/>
      <c r="AK49" s="65"/>
      <c r="AL49" s="62"/>
      <c r="AM49" s="59"/>
    </row>
    <row r="50" spans="1:39" ht="182.25" customHeight="1">
      <c r="A50" s="105">
        <v>43</v>
      </c>
      <c r="B50" s="105" t="str">
        <f>IFERROR(VLOOKUP($A50,'★共通（5-1-1）'!$A$9:$AH$126,2,FALSE)&amp;"","")</f>
        <v>介護報酬の見直し</v>
      </c>
      <c r="C50" s="106" t="str">
        <f>IFERROR(VLOOKUP($A50,'★共通（5-1-1）'!$A$9:$AH$126,3,FALSE)&amp;"","")</f>
        <v>離島や中山間地域等におけるサービスの充実</v>
      </c>
      <c r="D50" s="105" t="str">
        <f>IFERROR(VLOOKUP($A50,'★共通（5-1-1）'!$A$9:$AH$126,4,FALSE)&amp;"","")</f>
        <v>特別地域加算
中山間地域等における小規模事業所加算
中山間地域等に居住する者へのサービス提供加算</v>
      </c>
      <c r="E50" s="105" t="str">
        <f>IFERROR(VLOOKUP($A50,'★共通（5-1-1）'!$A$9:$AH$126,5,FALSE)&amp;"","")</f>
        <v/>
      </c>
      <c r="F50" s="106" t="str">
        <f>IFERROR(VLOOKUP($A50,'★共通（5-1-1）'!$A$9:$AH$126,6,FALSE)&amp;"","")</f>
        <v>・離島や中山間地域等の要介護者に対する介護サービスの提供を促進する観点から、以下の見直しを行う。他のサービスと同様、これらの加算については、区分支給限度基準額の算定に含めないこととする。
　ア 夜間対応型訪問介護について、移動のコストを適切に評価する観点からも、他の訪問系サービスと同様に、特別地域加算、中山間地域等における小規模事業所加算、中山間地域等に居住する者へのサービス提供加算の対象とする。
　イ 認知症対応型通所介護について、他の通所系サービスと同様に、中山間地域等に居住する者へのサービス提供加算の対象とする。
　ウ 小規模多機能型居宅介護及び看護小規模多機能型居宅介護について、「訪問」も提供することを踏まえ、移動のコストを適切に評価する観点からも、訪問系サービスと同様に、特別地域加算、中山間地域等における小規模事業所加算の対象とする。</v>
      </c>
      <c r="G50" s="107" t="str">
        <f>IFERROR(VLOOKUP($A50,'★共通（5-1-1）'!$A$9:$AH$126,7,FALSE)&amp;"","")</f>
        <v/>
      </c>
      <c r="H50" s="107" t="str">
        <f>IFERROR(VLOOKUP($A50,'★共通（5-1-1）'!$A$9:$AH$126,8,FALSE)&amp;"","")</f>
        <v/>
      </c>
      <c r="I50" s="107" t="str">
        <f>IFERROR(VLOOKUP($A50,'★共通（5-1-1）'!$A$9:$AH$126,9,FALSE)&amp;"","")</f>
        <v/>
      </c>
      <c r="J50" s="107" t="str">
        <f>IFERROR(VLOOKUP($A50,'★共通（5-1-1）'!$A$9:$AH$126,10,FALSE)&amp;"","")</f>
        <v/>
      </c>
      <c r="K50" s="107" t="str">
        <f>IFERROR(VLOOKUP($A50,'★共通（5-1-1）'!$A$9:$AH$126,11,FALSE)&amp;"","")</f>
        <v/>
      </c>
      <c r="L50" s="107" t="str">
        <f>IFERROR(VLOOKUP($A50,'★共通（5-1-1）'!$A$9:$AH$126,12,FALSE)&amp;"","")</f>
        <v/>
      </c>
      <c r="M50" s="107" t="str">
        <f>IFERROR(VLOOKUP($A50,'★共通（5-1-1）'!$A$9:$AH$126,13,FALSE)&amp;"","")</f>
        <v/>
      </c>
      <c r="N50" s="107" t="str">
        <f>IFERROR(VLOOKUP($A50,'★共通（5-1-1）'!$A$9:$AH$126,14,FALSE)&amp;"","")</f>
        <v/>
      </c>
      <c r="O50" s="107" t="str">
        <f>IFERROR(VLOOKUP($A50,'★共通（5-1-1）'!$A$9:$AH$126,15,FALSE)&amp;"","")</f>
        <v/>
      </c>
      <c r="P50" s="107" t="str">
        <f>IFERROR(VLOOKUP($A50,'★共通（5-1-1）'!$A$9:$AH$126,16,FALSE)&amp;"","")</f>
        <v/>
      </c>
      <c r="Q50" s="107" t="str">
        <f>IFERROR(VLOOKUP($A50,'★共通（5-1-1）'!$A$9:$AH$126,17,FALSE)&amp;"","")</f>
        <v/>
      </c>
      <c r="R50" s="107" t="str">
        <f>IFERROR(VLOOKUP($A50,'★共通（5-1-1）'!$A$9:$AH$126,18,FALSE)&amp;"","")</f>
        <v/>
      </c>
      <c r="S50" s="107" t="str">
        <f>IFERROR(VLOOKUP($A50,'★共通（5-1-1）'!$A$9:$AH$126,19,FALSE)&amp;"","")</f>
        <v/>
      </c>
      <c r="T50" s="107" t="str">
        <f>IFERROR(VLOOKUP($A50,'★共通（5-1-1）'!$A$9:$AH$126,20,FALSE)&amp;"","")</f>
        <v>58</v>
      </c>
      <c r="U50" s="107" t="str">
        <f>IFERROR(VLOOKUP($A50,'★共通（5-1-1）'!$A$9:$AH$126,21,FALSE)&amp;"","")</f>
        <v/>
      </c>
      <c r="V50" s="107" t="str">
        <f>IFERROR(VLOOKUP($A50,'★共通（5-1-1）'!$A$9:$AH$126,22,FALSE)&amp;"","")</f>
        <v/>
      </c>
      <c r="W50" s="107" t="str">
        <f>IFERROR(VLOOKUP($A50,'★共通（5-1-1）'!$A$9:$AH$126,23,FALSE)&amp;"","")</f>
        <v>58</v>
      </c>
      <c r="X50" s="107" t="str">
        <f>IFERROR(VLOOKUP($A50,'★共通（5-1-1）'!$A$9:$AH$126,24,FALSE)&amp;"","")</f>
        <v>58</v>
      </c>
      <c r="Y50" s="107" t="str">
        <f>IFERROR(VLOOKUP($A50,'★共通（5-1-1）'!$A$9:$AH$126,25,FALSE)&amp;"","")</f>
        <v/>
      </c>
      <c r="Z50" s="107" t="str">
        <f>IFERROR(VLOOKUP($A50,'★共通（5-1-1）'!$A$9:$AH$126,26,FALSE)&amp;"","")</f>
        <v/>
      </c>
      <c r="AA50" s="107" t="str">
        <f>IFERROR(VLOOKUP($A50,'★共通（5-1-1）'!$A$9:$AH$126,27,FALSE)&amp;"","")</f>
        <v/>
      </c>
      <c r="AB50" s="107" t="str">
        <f>IFERROR(VLOOKUP($A50,'★共通（5-1-1）'!$A$9:$AH$126,28,FALSE)&amp;"","")</f>
        <v>58</v>
      </c>
      <c r="AC50" s="107" t="str">
        <f>IFERROR(VLOOKUP($A50,'★共通（5-1-1）'!$A$9:$AH$126,29,FALSE)&amp;"","")</f>
        <v/>
      </c>
      <c r="AD50" s="107" t="str">
        <f>IFERROR(VLOOKUP($A50,'★共通（5-1-1）'!$A$9:$AH$126,30,FALSE)&amp;"","")</f>
        <v/>
      </c>
      <c r="AE50" s="107" t="str">
        <f>IFERROR(VLOOKUP($A50,'★共通（5-1-1）'!$A$9:$AH$126,31,FALSE)&amp;"","")</f>
        <v/>
      </c>
      <c r="AF50" s="107" t="str">
        <f>IFERROR(VLOOKUP($A50,'★共通（5-1-1）'!$A$9:$AH$126,32,FALSE)&amp;"","")</f>
        <v/>
      </c>
      <c r="AG50" s="107" t="str">
        <f>IFERROR(VLOOKUP($A50,'★共通（5-1-1）'!$A$9:$AH$126,33,FALSE)&amp;"","")</f>
        <v/>
      </c>
      <c r="AH50" s="107" t="str">
        <f>IFERROR(VLOOKUP($A50,'★共通（5-1-1）'!$A$9:$AH$126,34,FALSE)&amp;"","")</f>
        <v/>
      </c>
      <c r="AI50" s="62"/>
      <c r="AJ50" s="62"/>
      <c r="AK50" s="62"/>
      <c r="AL50" s="62"/>
      <c r="AM50" s="59"/>
    </row>
    <row r="51" spans="1:39" ht="188.25" customHeight="1">
      <c r="A51" s="105">
        <v>44</v>
      </c>
      <c r="B51" s="105" t="str">
        <f>IFERROR(VLOOKUP($A51,'★共通（5-1-1）'!$A$9:$AH$126,2,FALSE)&amp;"","")</f>
        <v>基本方針・指定基準等</v>
      </c>
      <c r="C51" s="106" t="str">
        <f>IFERROR(VLOOKUP($A51,'★共通（5-1-1）'!$A$9:$AH$126,3,FALSE)&amp;"","")</f>
        <v>地域の特性に応じた認知症グループホームの確保</v>
      </c>
      <c r="D51" s="105" t="str">
        <f>IFERROR(VLOOKUP($A51,'★共通（5-1-1）'!$A$9:$AH$126,4,FALSE)&amp;"","")</f>
        <v/>
      </c>
      <c r="E51" s="105" t="str">
        <f>IFERROR(VLOOKUP($A51,'★共通（5-1-1）'!$A$9:$AH$126,5,FALSE)&amp;"","")</f>
        <v/>
      </c>
      <c r="F51" s="106" t="str">
        <f>IFERROR(VLOOKUP($A51,'★共通（5-1-1）'!$A$9:$AH$126,6,FALSE)&amp;"","")</f>
        <v>・認知症グループホームについて、地域の特性に応じたサービスの整備・提供を促進する観点から、ユニット数を弾力化するとともに、サテライト型事業所の基準を創設する。
　ア 認知症グループホームは地域密着型サービス（定員 29 人以下）であることを踏まえ、経営の安定性の観点から、ユニット数について、「原則１又は２、地域の実情により事業所の効率的運営に必要と認められる場合は３」とされているところ、これを「３以下」とする。
　イ 複数事業所で人材を有効活用しながら、より利用者に身近な地域でサービス提供が可能となるようにする観点から、サテライト型事業所の基準を創設する。同基準は、本体事業所との兼務等により、代表者、管理者を配置しないことや、介護支援専門員ではない認知症介護実践者研修を修了した者を計画作成担当者として配置することができるようにするなど、サテライト型小規模多機能型居宅介護の基準も参考にしつつ、サービス提供体制を適切に維持できるようにするため、サテライト型事業所のユニット数については、本体事業所のユニット数を上回らず、かつ、本体事業所のユニット数との合計が最大４までとする。</v>
      </c>
      <c r="G51" s="107" t="str">
        <f>IFERROR(VLOOKUP($A51,'★共通（5-1-1）'!$A$9:$AH$126,7,FALSE)&amp;"","")</f>
        <v/>
      </c>
      <c r="H51" s="107" t="str">
        <f>IFERROR(VLOOKUP($A51,'★共通（5-1-1）'!$A$9:$AH$126,8,FALSE)&amp;"","")</f>
        <v/>
      </c>
      <c r="I51" s="107" t="str">
        <f>IFERROR(VLOOKUP($A51,'★共通（5-1-1）'!$A$9:$AH$126,9,FALSE)&amp;"","")</f>
        <v/>
      </c>
      <c r="J51" s="107" t="str">
        <f>IFERROR(VLOOKUP($A51,'★共通（5-1-1）'!$A$9:$AH$126,10,FALSE)&amp;"","")</f>
        <v/>
      </c>
      <c r="K51" s="107" t="str">
        <f>IFERROR(VLOOKUP($A51,'★共通（5-1-1）'!$A$9:$AH$126,11,FALSE)&amp;"","")</f>
        <v/>
      </c>
      <c r="L51" s="107" t="str">
        <f>IFERROR(VLOOKUP($A51,'★共通（5-1-1）'!$A$9:$AH$126,12,FALSE)&amp;"","")</f>
        <v/>
      </c>
      <c r="M51" s="107" t="str">
        <f>IFERROR(VLOOKUP($A51,'★共通（5-1-1）'!$A$9:$AH$126,13,FALSE)&amp;"","")</f>
        <v/>
      </c>
      <c r="N51" s="107" t="str">
        <f>IFERROR(VLOOKUP($A51,'★共通（5-1-1）'!$A$9:$AH$126,14,FALSE)&amp;"","")</f>
        <v/>
      </c>
      <c r="O51" s="107" t="str">
        <f>IFERROR(VLOOKUP($A51,'★共通（5-1-1）'!$A$9:$AH$126,15,FALSE)&amp;"","")</f>
        <v/>
      </c>
      <c r="P51" s="107" t="str">
        <f>IFERROR(VLOOKUP($A51,'★共通（5-1-1）'!$A$9:$AH$126,16,FALSE)&amp;"","")</f>
        <v/>
      </c>
      <c r="Q51" s="107" t="str">
        <f>IFERROR(VLOOKUP($A51,'★共通（5-1-1）'!$A$9:$AH$126,17,FALSE)&amp;"","")</f>
        <v/>
      </c>
      <c r="R51" s="107" t="str">
        <f>IFERROR(VLOOKUP($A51,'★共通（5-1-1）'!$A$9:$AH$126,18,FALSE)&amp;"","")</f>
        <v/>
      </c>
      <c r="S51" s="107" t="str">
        <f>IFERROR(VLOOKUP($A51,'★共通（5-1-1）'!$A$9:$AH$126,19,FALSE)&amp;"","")</f>
        <v/>
      </c>
      <c r="T51" s="107" t="str">
        <f>IFERROR(VLOOKUP($A51,'★共通（5-1-1）'!$A$9:$AH$126,20,FALSE)&amp;"","")</f>
        <v/>
      </c>
      <c r="U51" s="107" t="str">
        <f>IFERROR(VLOOKUP($A51,'★共通（5-1-1）'!$A$9:$AH$126,21,FALSE)&amp;"","")</f>
        <v/>
      </c>
      <c r="V51" s="107" t="str">
        <f>IFERROR(VLOOKUP($A51,'★共通（5-1-1）'!$A$9:$AH$126,22,FALSE)&amp;"","")</f>
        <v/>
      </c>
      <c r="W51" s="107" t="str">
        <f>IFERROR(VLOOKUP($A51,'★共通（5-1-1）'!$A$9:$AH$126,23,FALSE)&amp;"","")</f>
        <v/>
      </c>
      <c r="X51" s="107" t="str">
        <f>IFERROR(VLOOKUP($A51,'★共通（5-1-1）'!$A$9:$AH$126,24,FALSE)&amp;"","")</f>
        <v/>
      </c>
      <c r="Y51" s="107" t="str">
        <f>IFERROR(VLOOKUP($A51,'★共通（5-1-1）'!$A$9:$AH$126,25,FALSE)&amp;"","")</f>
        <v>59・60・61</v>
      </c>
      <c r="Z51" s="107" t="str">
        <f>IFERROR(VLOOKUP($A51,'★共通（5-1-1）'!$A$9:$AH$126,26,FALSE)&amp;"","")</f>
        <v/>
      </c>
      <c r="AA51" s="107" t="str">
        <f>IFERROR(VLOOKUP($A51,'★共通（5-1-1）'!$A$9:$AH$126,27,FALSE)&amp;"","")</f>
        <v/>
      </c>
      <c r="AB51" s="107" t="str">
        <f>IFERROR(VLOOKUP($A51,'★共通（5-1-1）'!$A$9:$AH$126,28,FALSE)&amp;"","")</f>
        <v/>
      </c>
      <c r="AC51" s="107" t="str">
        <f>IFERROR(VLOOKUP($A51,'★共通（5-1-1）'!$A$9:$AH$126,29,FALSE)&amp;"","")</f>
        <v/>
      </c>
      <c r="AD51" s="107" t="str">
        <f>IFERROR(VLOOKUP($A51,'★共通（5-1-1）'!$A$9:$AH$126,30,FALSE)&amp;"","")</f>
        <v/>
      </c>
      <c r="AE51" s="107" t="str">
        <f>IFERROR(VLOOKUP($A51,'★共通（5-1-1）'!$A$9:$AH$126,31,FALSE)&amp;"","")</f>
        <v/>
      </c>
      <c r="AF51" s="107" t="str">
        <f>IFERROR(VLOOKUP($A51,'★共通（5-1-1）'!$A$9:$AH$126,32,FALSE)&amp;"","")</f>
        <v/>
      </c>
      <c r="AG51" s="107" t="str">
        <f>IFERROR(VLOOKUP($A51,'★共通（5-1-1）'!$A$9:$AH$126,33,FALSE)&amp;"","")</f>
        <v/>
      </c>
      <c r="AH51" s="107" t="str">
        <f>IFERROR(VLOOKUP($A51,'★共通（5-1-1）'!$A$9:$AH$126,34,FALSE)&amp;"","")</f>
        <v/>
      </c>
      <c r="AI51" s="66"/>
      <c r="AJ51" s="61"/>
      <c r="AK51" s="64"/>
      <c r="AL51" s="61"/>
      <c r="AM51" s="59"/>
    </row>
    <row r="52" spans="1:39" ht="157.5" customHeight="1">
      <c r="A52" s="105">
        <v>45</v>
      </c>
      <c r="B52" s="105" t="str">
        <f>IFERROR(VLOOKUP($A52,'★共通（5-1-1）'!$A$9:$AH$126,2,FALSE)&amp;"","")</f>
        <v>基本方針・指定基準等</v>
      </c>
      <c r="C52" s="106" t="str">
        <f>IFERROR(VLOOKUP($A52,'★共通（5-1-1）'!$A$9:$AH$126,3,FALSE)&amp;"","")</f>
        <v>過疎地域等におけるサービス提供の確保</v>
      </c>
      <c r="D52" s="105" t="str">
        <f>IFERROR(VLOOKUP($A52,'★共通（5-1-1）'!$A$9:$AH$126,4,FALSE)&amp;"","")</f>
        <v/>
      </c>
      <c r="E52" s="105" t="str">
        <f>IFERROR(VLOOKUP($A52,'★共通（5-1-1）'!$A$9:$AH$126,5,FALSE)&amp;"","")</f>
        <v/>
      </c>
      <c r="F52" s="106" t="str">
        <f>IFERROR(VLOOKUP($A52,'★共通（5-1-1）'!$A$9:$AH$126,6,FALSE)&amp;"","")</f>
        <v>・「令和元年の地方からの提案等に関する対応方針」（令和元年 12 月 23 日閣議決定）を踏まえ、小規模多機能型居宅介護及び看護小規模多機能型居宅介護について、過疎地域等におけるサービス提供を確保する観点から、過疎地域等において、地域の実情により事業所の効率的運営に必要であると市町村が認めた場合に、人員・設備基準を満たすことを条件として、登録定員を超過した場合の報酬減算を一定の期間（市町村が登録定員の超過を認めた時から当該介護保険事業計画期間終了までの最大３年間を基本とする。また、介護保険事業計画の見直しごとに、市町村が将来のサービス需要の見込みを踏まえて改めて検討し、代替サービスを新規整備するよりも既存の事業所を活用した方が効率的であると認めた場合に限り、次の介護保険事業計画期間の終期まで延長が可能）行わないこととする。</v>
      </c>
      <c r="G52" s="107" t="str">
        <f>IFERROR(VLOOKUP($A52,'★共通（5-1-1）'!$A$9:$AH$126,7,FALSE)&amp;"","")</f>
        <v/>
      </c>
      <c r="H52" s="107" t="str">
        <f>IFERROR(VLOOKUP($A52,'★共通（5-1-1）'!$A$9:$AH$126,8,FALSE)&amp;"","")</f>
        <v/>
      </c>
      <c r="I52" s="107" t="str">
        <f>IFERROR(VLOOKUP($A52,'★共通（5-1-1）'!$A$9:$AH$126,9,FALSE)&amp;"","")</f>
        <v/>
      </c>
      <c r="J52" s="107" t="str">
        <f>IFERROR(VLOOKUP($A52,'★共通（5-1-1）'!$A$9:$AH$126,10,FALSE)&amp;"","")</f>
        <v/>
      </c>
      <c r="K52" s="107" t="str">
        <f>IFERROR(VLOOKUP($A52,'★共通（5-1-1）'!$A$9:$AH$126,11,FALSE)&amp;"","")</f>
        <v/>
      </c>
      <c r="L52" s="107" t="str">
        <f>IFERROR(VLOOKUP($A52,'★共通（5-1-1）'!$A$9:$AH$126,12,FALSE)&amp;"","")</f>
        <v/>
      </c>
      <c r="M52" s="107" t="str">
        <f>IFERROR(VLOOKUP($A52,'★共通（5-1-1）'!$A$9:$AH$126,13,FALSE)&amp;"","")</f>
        <v/>
      </c>
      <c r="N52" s="107" t="str">
        <f>IFERROR(VLOOKUP($A52,'★共通（5-1-1）'!$A$9:$AH$126,14,FALSE)&amp;"","")</f>
        <v/>
      </c>
      <c r="O52" s="107" t="str">
        <f>IFERROR(VLOOKUP($A52,'★共通（5-1-1）'!$A$9:$AH$126,15,FALSE)&amp;"","")</f>
        <v/>
      </c>
      <c r="P52" s="107" t="str">
        <f>IFERROR(VLOOKUP($A52,'★共通（5-1-1）'!$A$9:$AH$126,16,FALSE)&amp;"","")</f>
        <v/>
      </c>
      <c r="Q52" s="107" t="str">
        <f>IFERROR(VLOOKUP($A52,'★共通（5-1-1）'!$A$9:$AH$126,17,FALSE)&amp;"","")</f>
        <v/>
      </c>
      <c r="R52" s="107" t="str">
        <f>IFERROR(VLOOKUP($A52,'★共通（5-1-1）'!$A$9:$AH$126,18,FALSE)&amp;"","")</f>
        <v/>
      </c>
      <c r="S52" s="107" t="str">
        <f>IFERROR(VLOOKUP($A52,'★共通（5-1-1）'!$A$9:$AH$126,19,FALSE)&amp;"","")</f>
        <v/>
      </c>
      <c r="T52" s="107" t="str">
        <f>IFERROR(VLOOKUP($A52,'★共通（5-1-1）'!$A$9:$AH$126,20,FALSE)&amp;"","")</f>
        <v/>
      </c>
      <c r="U52" s="107" t="str">
        <f>IFERROR(VLOOKUP($A52,'★共通（5-1-1）'!$A$9:$AH$126,21,FALSE)&amp;"","")</f>
        <v/>
      </c>
      <c r="V52" s="107" t="str">
        <f>IFERROR(VLOOKUP($A52,'★共通（5-1-1）'!$A$9:$AH$126,22,FALSE)&amp;"","")</f>
        <v/>
      </c>
      <c r="W52" s="107" t="str">
        <f>IFERROR(VLOOKUP($A52,'★共通（5-1-1）'!$A$9:$AH$126,23,FALSE)&amp;"","")</f>
        <v/>
      </c>
      <c r="X52" s="107" t="str">
        <f>IFERROR(VLOOKUP($A52,'★共通（5-1-1）'!$A$9:$AH$126,24,FALSE)&amp;"","")</f>
        <v>62</v>
      </c>
      <c r="Y52" s="107" t="str">
        <f>IFERROR(VLOOKUP($A52,'★共通（5-1-1）'!$A$9:$AH$126,25,FALSE)&amp;"","")</f>
        <v/>
      </c>
      <c r="Z52" s="107" t="str">
        <f>IFERROR(VLOOKUP($A52,'★共通（5-1-1）'!$A$9:$AH$126,26,FALSE)&amp;"","")</f>
        <v/>
      </c>
      <c r="AA52" s="107" t="str">
        <f>IFERROR(VLOOKUP($A52,'★共通（5-1-1）'!$A$9:$AH$126,27,FALSE)&amp;"","")</f>
        <v/>
      </c>
      <c r="AB52" s="107" t="str">
        <f>IFERROR(VLOOKUP($A52,'★共通（5-1-1）'!$A$9:$AH$126,28,FALSE)&amp;"","")</f>
        <v>62</v>
      </c>
      <c r="AC52" s="107" t="str">
        <f>IFERROR(VLOOKUP($A52,'★共通（5-1-1）'!$A$9:$AH$126,29,FALSE)&amp;"","")</f>
        <v/>
      </c>
      <c r="AD52" s="107" t="str">
        <f>IFERROR(VLOOKUP($A52,'★共通（5-1-1）'!$A$9:$AH$126,30,FALSE)&amp;"","")</f>
        <v/>
      </c>
      <c r="AE52" s="107" t="str">
        <f>IFERROR(VLOOKUP($A52,'★共通（5-1-1）'!$A$9:$AH$126,31,FALSE)&amp;"","")</f>
        <v/>
      </c>
      <c r="AF52" s="107" t="str">
        <f>IFERROR(VLOOKUP($A52,'★共通（5-1-1）'!$A$9:$AH$126,32,FALSE)&amp;"","")</f>
        <v/>
      </c>
      <c r="AG52" s="107" t="str">
        <f>IFERROR(VLOOKUP($A52,'★共通（5-1-1）'!$A$9:$AH$126,33,FALSE)&amp;"","")</f>
        <v/>
      </c>
      <c r="AH52" s="107" t="str">
        <f>IFERROR(VLOOKUP($A52,'★共通（5-1-1）'!$A$9:$AH$126,34,FALSE)&amp;"","")</f>
        <v/>
      </c>
      <c r="AI52" s="61"/>
      <c r="AJ52" s="61"/>
      <c r="AK52" s="61"/>
      <c r="AL52" s="61"/>
      <c r="AM52" s="59"/>
    </row>
    <row r="53" spans="1:39" ht="125.25" customHeight="1">
      <c r="A53" s="105">
        <v>46</v>
      </c>
      <c r="B53" s="105" t="str">
        <f>IFERROR(VLOOKUP($A53,'★共通（5-1-1）'!$A$9:$AH$126,2,FALSE)&amp;"","")</f>
        <v>人員基準・設備基準</v>
      </c>
      <c r="C53" s="106" t="str">
        <f>IFERROR(VLOOKUP($A53,'★共通（5-1-1）'!$A$9:$AH$126,3,FALSE)&amp;"","")</f>
        <v>地域の特性に応じた小規模多機能型居宅介護の確保</v>
      </c>
      <c r="D53" s="105" t="str">
        <f>IFERROR(VLOOKUP($A53,'★共通（5-1-1）'!$A$9:$AH$126,4,FALSE)&amp;"","")</f>
        <v/>
      </c>
      <c r="E53" s="105" t="str">
        <f>IFERROR(VLOOKUP($A53,'★共通（5-1-1）'!$A$9:$AH$126,5,FALSE)&amp;"","")</f>
        <v/>
      </c>
      <c r="F53" s="106" t="str">
        <f>IFERROR(VLOOKUP($A53,'★共通（5-1-1）'!$A$9:$AH$126,6,FALSE)&amp;"","")</f>
        <v>・令和２年の地方分権改革に関する提案募集における提案を踏まえ、小規模多機能型居宅介護について、地域の特性に応じたサービスの整備・提供を促進する観点から、看護小規模多機能型居宅介護等と同様に、厚生労働省令で定める登録定員及び利用定員の基準を、市町村が条例で定める上での「従うべき基準」（必ず適合しなければならない基準であり、全国一律）から「標準基準」（通常よるべき基準であり、合理的な理由がある範囲内で、地域の実情に応じて異なる内容を定めることが許容されるもの）に見直す。</v>
      </c>
      <c r="G53" s="107" t="str">
        <f>IFERROR(VLOOKUP($A53,'★共通（5-1-1）'!$A$9:$AH$126,7,FALSE)&amp;"","")</f>
        <v/>
      </c>
      <c r="H53" s="107" t="str">
        <f>IFERROR(VLOOKUP($A53,'★共通（5-1-1）'!$A$9:$AH$126,8,FALSE)&amp;"","")</f>
        <v/>
      </c>
      <c r="I53" s="107" t="str">
        <f>IFERROR(VLOOKUP($A53,'★共通（5-1-1）'!$A$9:$AH$126,9,FALSE)&amp;"","")</f>
        <v/>
      </c>
      <c r="J53" s="107" t="str">
        <f>IFERROR(VLOOKUP($A53,'★共通（5-1-1）'!$A$9:$AH$126,10,FALSE)&amp;"","")</f>
        <v/>
      </c>
      <c r="K53" s="107" t="str">
        <f>IFERROR(VLOOKUP($A53,'★共通（5-1-1）'!$A$9:$AH$126,11,FALSE)&amp;"","")</f>
        <v/>
      </c>
      <c r="L53" s="107" t="str">
        <f>IFERROR(VLOOKUP($A53,'★共通（5-1-1）'!$A$9:$AH$126,12,FALSE)&amp;"","")</f>
        <v/>
      </c>
      <c r="M53" s="107" t="str">
        <f>IFERROR(VLOOKUP($A53,'★共通（5-1-1）'!$A$9:$AH$126,13,FALSE)&amp;"","")</f>
        <v/>
      </c>
      <c r="N53" s="107" t="str">
        <f>IFERROR(VLOOKUP($A53,'★共通（5-1-1）'!$A$9:$AH$126,14,FALSE)&amp;"","")</f>
        <v/>
      </c>
      <c r="O53" s="107" t="str">
        <f>IFERROR(VLOOKUP($A53,'★共通（5-1-1）'!$A$9:$AH$126,15,FALSE)&amp;"","")</f>
        <v/>
      </c>
      <c r="P53" s="107" t="str">
        <f>IFERROR(VLOOKUP($A53,'★共通（5-1-1）'!$A$9:$AH$126,16,FALSE)&amp;"","")</f>
        <v/>
      </c>
      <c r="Q53" s="107" t="str">
        <f>IFERROR(VLOOKUP($A53,'★共通（5-1-1）'!$A$9:$AH$126,17,FALSE)&amp;"","")</f>
        <v/>
      </c>
      <c r="R53" s="107" t="str">
        <f>IFERROR(VLOOKUP($A53,'★共通（5-1-1）'!$A$9:$AH$126,18,FALSE)&amp;"","")</f>
        <v/>
      </c>
      <c r="S53" s="107" t="str">
        <f>IFERROR(VLOOKUP($A53,'★共通（5-1-1）'!$A$9:$AH$126,19,FALSE)&amp;"","")</f>
        <v/>
      </c>
      <c r="T53" s="107" t="str">
        <f>IFERROR(VLOOKUP($A53,'★共通（5-1-1）'!$A$9:$AH$126,20,FALSE)&amp;"","")</f>
        <v/>
      </c>
      <c r="U53" s="107" t="str">
        <f>IFERROR(VLOOKUP($A53,'★共通（5-1-1）'!$A$9:$AH$126,21,FALSE)&amp;"","")</f>
        <v/>
      </c>
      <c r="V53" s="107" t="str">
        <f>IFERROR(VLOOKUP($A53,'★共通（5-1-1）'!$A$9:$AH$126,22,FALSE)&amp;"","")</f>
        <v/>
      </c>
      <c r="W53" s="107" t="str">
        <f>IFERROR(VLOOKUP($A53,'★共通（5-1-1）'!$A$9:$AH$126,23,FALSE)&amp;"","")</f>
        <v/>
      </c>
      <c r="X53" s="107" t="str">
        <f>IFERROR(VLOOKUP($A53,'★共通（5-1-1）'!$A$9:$AH$126,24,FALSE)&amp;"","")</f>
        <v>63</v>
      </c>
      <c r="Y53" s="107" t="str">
        <f>IFERROR(VLOOKUP($A53,'★共通（5-1-1）'!$A$9:$AH$126,25,FALSE)&amp;"","")</f>
        <v/>
      </c>
      <c r="Z53" s="107" t="str">
        <f>IFERROR(VLOOKUP($A53,'★共通（5-1-1）'!$A$9:$AH$126,26,FALSE)&amp;"","")</f>
        <v/>
      </c>
      <c r="AA53" s="107" t="str">
        <f>IFERROR(VLOOKUP($A53,'★共通（5-1-1）'!$A$9:$AH$126,27,FALSE)&amp;"","")</f>
        <v/>
      </c>
      <c r="AB53" s="107" t="str">
        <f>IFERROR(VLOOKUP($A53,'★共通（5-1-1）'!$A$9:$AH$126,28,FALSE)&amp;"","")</f>
        <v/>
      </c>
      <c r="AC53" s="107" t="str">
        <f>IFERROR(VLOOKUP($A53,'★共通（5-1-1）'!$A$9:$AH$126,29,FALSE)&amp;"","")</f>
        <v/>
      </c>
      <c r="AD53" s="107" t="str">
        <f>IFERROR(VLOOKUP($A53,'★共通（5-1-1）'!$A$9:$AH$126,30,FALSE)&amp;"","")</f>
        <v/>
      </c>
      <c r="AE53" s="107" t="str">
        <f>IFERROR(VLOOKUP($A53,'★共通（5-1-1）'!$A$9:$AH$126,31,FALSE)&amp;"","")</f>
        <v/>
      </c>
      <c r="AF53" s="107" t="str">
        <f>IFERROR(VLOOKUP($A53,'★共通（5-1-1）'!$A$9:$AH$126,32,FALSE)&amp;"","")</f>
        <v/>
      </c>
      <c r="AG53" s="107" t="str">
        <f>IFERROR(VLOOKUP($A53,'★共通（5-1-1）'!$A$9:$AH$126,33,FALSE)&amp;"","")</f>
        <v/>
      </c>
      <c r="AH53" s="107" t="str">
        <f>IFERROR(VLOOKUP($A53,'★共通（5-1-1）'!$A$9:$AH$126,34,FALSE)&amp;"","")</f>
        <v/>
      </c>
      <c r="AI53" s="61"/>
      <c r="AJ53" s="61"/>
      <c r="AK53" s="61"/>
      <c r="AL53" s="61"/>
      <c r="AM53" s="59"/>
    </row>
    <row r="54" spans="1:39" ht="91.5" customHeight="1">
      <c r="A54" s="105">
        <v>47</v>
      </c>
      <c r="B54" s="105" t="str">
        <f>IFERROR(VLOOKUP($A54,'★共通（5-1-1）'!$A$9:$AH$126,2,FALSE)&amp;"","")</f>
        <v>介護報酬の見直し</v>
      </c>
      <c r="C54" s="106" t="str">
        <f>IFERROR(VLOOKUP($A54,'★共通（5-1-1）'!$A$9:$AH$126,3,FALSE)&amp;"","")</f>
        <v xml:space="preserve">特例居宅介護サービス費による地域の実情に応じたサービス提供の確保
</v>
      </c>
      <c r="D54" s="105" t="str">
        <f>IFERROR(VLOOKUP($A54,'★共通（5-1-1）'!$A$9:$AH$126,4,FALSE)&amp;"","")</f>
        <v/>
      </c>
      <c r="E54" s="105" t="str">
        <f>IFERROR(VLOOKUP($A54,'★共通（5-1-1）'!$A$9:$AH$126,5,FALSE)&amp;"","")</f>
        <v/>
      </c>
      <c r="F54" s="106" t="str">
        <f>IFERROR(VLOOKUP($A54,'★共通（5-1-1）'!$A$9:$AH$126,6,FALSE)&amp;"","")</f>
        <v>・中山間地域等において、地域の実情に応じた柔軟なサービス提供をより可能とする観点から、令和２年の地方分権改革に関する提案募集における提案（訪問看護ステーションごとに置くべき看護師等の員数を「従うべき基準」から「参酌すべき基準」とする）も踏まえ、特例居宅介護サービス費等の対象地域と特別地域加算の対象地域について、自治体からの申請を踏まえて、それぞれについて分けて指定を行う等の対応を行う。</v>
      </c>
      <c r="G54" s="107" t="str">
        <f>IFERROR(VLOOKUP($A54,'★共通（5-1-1）'!$A$9:$AH$126,7,FALSE)&amp;"","")</f>
        <v>64</v>
      </c>
      <c r="H54" s="107" t="str">
        <f>IFERROR(VLOOKUP($A54,'★共通（5-1-1）'!$A$9:$AH$126,8,FALSE)&amp;"","")</f>
        <v>64</v>
      </c>
      <c r="I54" s="107" t="str">
        <f>IFERROR(VLOOKUP($A54,'★共通（5-1-1）'!$A$9:$AH$126,9,FALSE)&amp;"","")</f>
        <v>64</v>
      </c>
      <c r="J54" s="107" t="str">
        <f>IFERROR(VLOOKUP($A54,'★共通（5-1-1）'!$A$9:$AH$126,10,FALSE)&amp;"","")</f>
        <v>64</v>
      </c>
      <c r="K54" s="107" t="str">
        <f>IFERROR(VLOOKUP($A54,'★共通（5-1-1）'!$A$9:$AH$126,11,FALSE)&amp;"","")</f>
        <v>64</v>
      </c>
      <c r="L54" s="107" t="str">
        <f>IFERROR(VLOOKUP($A54,'★共通（5-1-1）'!$A$9:$AH$126,12,FALSE)&amp;"","")</f>
        <v>64</v>
      </c>
      <c r="M54" s="107" t="str">
        <f>IFERROR(VLOOKUP($A54,'★共通（5-1-1）'!$A$9:$AH$126,13,FALSE)&amp;"","")</f>
        <v>64</v>
      </c>
      <c r="N54" s="107" t="str">
        <f>IFERROR(VLOOKUP($A54,'★共通（5-1-1）'!$A$9:$AH$126,14,FALSE)&amp;"","")</f>
        <v>64</v>
      </c>
      <c r="O54" s="107" t="str">
        <f>IFERROR(VLOOKUP($A54,'★共通（5-1-1）'!$A$9:$AH$126,15,FALSE)&amp;"","")</f>
        <v>64</v>
      </c>
      <c r="P54" s="107" t="str">
        <f>IFERROR(VLOOKUP($A54,'★共通（5-1-1）'!$A$9:$AH$126,16,FALSE)&amp;"","")</f>
        <v>64</v>
      </c>
      <c r="Q54" s="107" t="str">
        <f>IFERROR(VLOOKUP($A54,'★共通（5-1-1）'!$A$9:$AH$126,17,FALSE)&amp;"","")</f>
        <v>64</v>
      </c>
      <c r="R54" s="107" t="str">
        <f>IFERROR(VLOOKUP($A54,'★共通（5-1-1）'!$A$9:$AH$126,18,FALSE)&amp;"","")</f>
        <v/>
      </c>
      <c r="S54" s="107" t="str">
        <f>IFERROR(VLOOKUP($A54,'★共通（5-1-1）'!$A$9:$AH$126,19,FALSE)&amp;"","")</f>
        <v>64</v>
      </c>
      <c r="T54" s="107" t="str">
        <f>IFERROR(VLOOKUP($A54,'★共通（5-1-1）'!$A$9:$AH$126,20,FALSE)&amp;"","")</f>
        <v>64</v>
      </c>
      <c r="U54" s="107" t="str">
        <f>IFERROR(VLOOKUP($A54,'★共通（5-1-1）'!$A$9:$AH$126,21,FALSE)&amp;"","")</f>
        <v>64</v>
      </c>
      <c r="V54" s="107" t="str">
        <f>IFERROR(VLOOKUP($A54,'★共通（5-1-1）'!$A$9:$AH$126,22,FALSE)&amp;"","")</f>
        <v>64</v>
      </c>
      <c r="W54" s="107" t="str">
        <f>IFERROR(VLOOKUP($A54,'★共通（5-1-1）'!$A$9:$AH$126,23,FALSE)&amp;"","")</f>
        <v>64</v>
      </c>
      <c r="X54" s="107" t="str">
        <f>IFERROR(VLOOKUP($A54,'★共通（5-1-1）'!$A$9:$AH$126,24,FALSE)&amp;"","")</f>
        <v>64</v>
      </c>
      <c r="Y54" s="107" t="str">
        <f>IFERROR(VLOOKUP($A54,'★共通（5-1-1）'!$A$9:$AH$126,25,FALSE)&amp;"","")</f>
        <v>64</v>
      </c>
      <c r="Z54" s="107" t="str">
        <f>IFERROR(VLOOKUP($A54,'★共通（5-1-1）'!$A$9:$AH$126,26,FALSE)&amp;"","")</f>
        <v>64</v>
      </c>
      <c r="AA54" s="107" t="str">
        <f>IFERROR(VLOOKUP($A54,'★共通（5-1-1）'!$A$9:$AH$126,27,FALSE)&amp;"","")</f>
        <v>64</v>
      </c>
      <c r="AB54" s="107" t="str">
        <f>IFERROR(VLOOKUP($A54,'★共通（5-1-1）'!$A$9:$AH$126,28,FALSE)&amp;"","")</f>
        <v>64</v>
      </c>
      <c r="AC54" s="107" t="str">
        <f>IFERROR(VLOOKUP($A54,'★共通（5-1-1）'!$A$9:$AH$126,29,FALSE)&amp;"","")</f>
        <v>64</v>
      </c>
      <c r="AD54" s="107" t="str">
        <f>IFERROR(VLOOKUP($A54,'★共通（5-1-1）'!$A$9:$AH$126,30,FALSE)&amp;"","")</f>
        <v/>
      </c>
      <c r="AE54" s="107" t="str">
        <f>IFERROR(VLOOKUP($A54,'★共通（5-1-1）'!$A$9:$AH$126,31,FALSE)&amp;"","")</f>
        <v/>
      </c>
      <c r="AF54" s="107" t="str">
        <f>IFERROR(VLOOKUP($A54,'★共通（5-1-1）'!$A$9:$AH$126,32,FALSE)&amp;"","")</f>
        <v/>
      </c>
      <c r="AG54" s="107" t="str">
        <f>IFERROR(VLOOKUP($A54,'★共通（5-1-1）'!$A$9:$AH$126,33,FALSE)&amp;"","")</f>
        <v/>
      </c>
      <c r="AH54" s="107" t="str">
        <f>IFERROR(VLOOKUP($A54,'★共通（5-1-1）'!$A$9:$AH$126,34,FALSE)&amp;"","")</f>
        <v>64</v>
      </c>
      <c r="AI54" s="61"/>
      <c r="AJ54" s="61"/>
      <c r="AK54" s="61"/>
      <c r="AL54" s="61"/>
      <c r="AM54" s="59"/>
    </row>
    <row r="55" spans="1:39" ht="139.5" customHeight="1">
      <c r="A55" s="105">
        <v>48</v>
      </c>
      <c r="B55" s="105" t="str">
        <f>IFERROR(VLOOKUP($A55,'★共通（5-1-1）'!$A$9:$AH$126,2,FALSE)&amp;"","")</f>
        <v>運営基準の見直し</v>
      </c>
      <c r="C55" s="106" t="str">
        <f>IFERROR(VLOOKUP($A55,'★共通（5-1-1）'!$A$9:$AH$126,3,FALSE)&amp;"","")</f>
        <v>リハビリテーション・機能訓練、口腔、栄養の取組の一体的な推進</v>
      </c>
      <c r="D55" s="105" t="str">
        <f>IFERROR(VLOOKUP($A55,'★共通（5-1-1）'!$A$9:$AH$126,4,FALSE)&amp;"","")</f>
        <v/>
      </c>
      <c r="E55" s="105" t="str">
        <f>IFERROR(VLOOKUP($A55,'★共通（5-1-1）'!$A$9:$AH$126,5,FALSE)&amp;"","")</f>
        <v/>
      </c>
      <c r="F55" s="106" t="str">
        <f>IFERROR(VLOOKUP($A55,'★共通（5-1-1）'!$A$9:$AH$126,6,FALSE)&amp;"","")</f>
        <v xml:space="preserve">・リハビリテーション・機能訓練、口腔、栄養の取組を一体的に運用し、自立支援・重度化防止を効果的に進める観点から、以下の見直しを行う。
　ア リハビリテーション・機能訓練、口腔、栄養に関する加算等の算定要件とされている計画作成や会議について、リハビリテーション専門職、管理栄養士、歯科衛生士が必要に応じて参加することを明確化する。
　イ リハビリテーション・機能訓練、口腔、栄養に関する各種計画書（リハビリテーション計画書、栄養ケア計画書、口腔機能向上サービスの管理指導計画・実施記録）について、重複する記載項目を整理するとともに、それぞれの実施計画を一体的に記入できる様式を設ける。
</v>
      </c>
      <c r="G55" s="107" t="str">
        <f>IFERROR(VLOOKUP($A55,'★共通（5-1-1）'!$A$9:$AH$126,7,FALSE)&amp;"","")</f>
        <v/>
      </c>
      <c r="H55" s="107" t="str">
        <f>IFERROR(VLOOKUP($A55,'★共通（5-1-1）'!$A$9:$AH$126,8,FALSE)&amp;"","")</f>
        <v/>
      </c>
      <c r="I55" s="107" t="str">
        <f>IFERROR(VLOOKUP($A55,'★共通（5-1-1）'!$A$9:$AH$126,9,FALSE)&amp;"","")</f>
        <v/>
      </c>
      <c r="J55" s="107" t="str">
        <f>IFERROR(VLOOKUP($A55,'★共通（5-1-1）'!$A$9:$AH$126,10,FALSE)&amp;"","")</f>
        <v>67</v>
      </c>
      <c r="K55" s="107" t="str">
        <f>IFERROR(VLOOKUP($A55,'★共通（5-1-1）'!$A$9:$AH$126,11,FALSE)&amp;"","")</f>
        <v/>
      </c>
      <c r="L55" s="107" t="str">
        <f>IFERROR(VLOOKUP($A55,'★共通（5-1-1）'!$A$9:$AH$126,12,FALSE)&amp;"","")</f>
        <v>67</v>
      </c>
      <c r="M55" s="107" t="str">
        <f>IFERROR(VLOOKUP($A55,'★共通（5-1-1）'!$A$9:$AH$126,13,FALSE)&amp;"","")</f>
        <v>67</v>
      </c>
      <c r="N55" s="107" t="str">
        <f>IFERROR(VLOOKUP($A55,'★共通（5-1-1）'!$A$9:$AH$126,14,FALSE)&amp;"","")</f>
        <v>67</v>
      </c>
      <c r="O55" s="107" t="str">
        <f>IFERROR(VLOOKUP($A55,'★共通（5-1-1）'!$A$9:$AH$126,15,FALSE)&amp;"","")</f>
        <v>67</v>
      </c>
      <c r="P55" s="107" t="str">
        <f>IFERROR(VLOOKUP($A55,'★共通（5-1-1）'!$A$9:$AH$126,16,FALSE)&amp;"","")</f>
        <v>67</v>
      </c>
      <c r="Q55" s="107" t="str">
        <f>IFERROR(VLOOKUP($A55,'★共通（5-1-1）'!$A$9:$AH$126,17,FALSE)&amp;"","")</f>
        <v/>
      </c>
      <c r="R55" s="107" t="str">
        <f>IFERROR(VLOOKUP($A55,'★共通（5-1-1）'!$A$9:$AH$126,18,FALSE)&amp;"","")</f>
        <v/>
      </c>
      <c r="S55" s="107" t="str">
        <f>IFERROR(VLOOKUP($A55,'★共通（5-1-1）'!$A$9:$AH$126,19,FALSE)&amp;"","")</f>
        <v/>
      </c>
      <c r="T55" s="107" t="str">
        <f>IFERROR(VLOOKUP($A55,'★共通（5-1-1）'!$A$9:$AH$126,20,FALSE)&amp;"","")</f>
        <v/>
      </c>
      <c r="U55" s="107" t="str">
        <f>IFERROR(VLOOKUP($A55,'★共通（5-1-1）'!$A$9:$AH$126,21,FALSE)&amp;"","")</f>
        <v>67</v>
      </c>
      <c r="V55" s="107" t="str">
        <f>IFERROR(VLOOKUP($A55,'★共通（5-1-1）'!$A$9:$AH$126,22,FALSE)&amp;"","")</f>
        <v>67</v>
      </c>
      <c r="W55" s="107" t="str">
        <f>IFERROR(VLOOKUP($A55,'★共通（5-1-1）'!$A$9:$AH$126,23,FALSE)&amp;"","")</f>
        <v>67</v>
      </c>
      <c r="X55" s="107" t="str">
        <f>IFERROR(VLOOKUP($A55,'★共通（5-1-1）'!$A$9:$AH$126,24,FALSE)&amp;"","")</f>
        <v>67</v>
      </c>
      <c r="Y55" s="107" t="str">
        <f>IFERROR(VLOOKUP($A55,'★共通（5-1-1）'!$A$9:$AH$126,25,FALSE)&amp;"","")</f>
        <v>67</v>
      </c>
      <c r="Z55" s="107" t="str">
        <f>IFERROR(VLOOKUP($A55,'★共通（5-1-1）'!$A$9:$AH$126,26,FALSE)&amp;"","")</f>
        <v>67</v>
      </c>
      <c r="AA55" s="107" t="str">
        <f>IFERROR(VLOOKUP($A55,'★共通（5-1-1）'!$A$9:$AH$126,27,FALSE)&amp;"","")</f>
        <v>67</v>
      </c>
      <c r="AB55" s="107" t="str">
        <f>IFERROR(VLOOKUP($A55,'★共通（5-1-1）'!$A$9:$AH$126,28,FALSE)&amp;"","")</f>
        <v>67</v>
      </c>
      <c r="AC55" s="107" t="str">
        <f>IFERROR(VLOOKUP($A55,'★共通（5-1-1）'!$A$9:$AH$126,29,FALSE)&amp;"","")</f>
        <v/>
      </c>
      <c r="AD55" s="107" t="str">
        <f>IFERROR(VLOOKUP($A55,'★共通（5-1-1）'!$A$9:$AH$126,30,FALSE)&amp;"","")</f>
        <v>67</v>
      </c>
      <c r="AE55" s="107" t="str">
        <f>IFERROR(VLOOKUP($A55,'★共通（5-1-1）'!$A$9:$AH$126,31,FALSE)&amp;"","")</f>
        <v>67</v>
      </c>
      <c r="AF55" s="107" t="str">
        <f>IFERROR(VLOOKUP($A55,'★共通（5-1-1）'!$A$9:$AH$126,32,FALSE)&amp;"","")</f>
        <v>67</v>
      </c>
      <c r="AG55" s="107" t="str">
        <f>IFERROR(VLOOKUP($A55,'★共通（5-1-1）'!$A$9:$AH$126,33,FALSE)&amp;"","")</f>
        <v>67</v>
      </c>
      <c r="AH55" s="107" t="str">
        <f>IFERROR(VLOOKUP($A55,'★共通（5-1-1）'!$A$9:$AH$126,34,FALSE)&amp;"","")</f>
        <v/>
      </c>
      <c r="AI55" s="61"/>
      <c r="AJ55" s="61"/>
      <c r="AK55" s="61"/>
      <c r="AL55" s="61"/>
      <c r="AM55" s="59"/>
    </row>
    <row r="56" spans="1:39" ht="265.5" customHeight="1">
      <c r="A56" s="105">
        <v>49</v>
      </c>
      <c r="B56" s="105" t="str">
        <f>IFERROR(VLOOKUP($A56,'★共通（5-1-1）'!$A$9:$AH$126,2,FALSE)&amp;"","")</f>
        <v>介護報酬の見直し</v>
      </c>
      <c r="C56" s="106" t="str">
        <f>IFERROR(VLOOKUP($A56,'★共通（5-1-1）'!$A$9:$AH$126,3,FALSE)&amp;"","")</f>
        <v>リハビリテーションマネジメント加算の見直し</v>
      </c>
      <c r="D56" s="105" t="str">
        <f>IFERROR(VLOOKUP($A56,'★共通（5-1-1）'!$A$9:$AH$126,4,FALSE)&amp;"","")</f>
        <v>リハビリテーションマネジメント加算</v>
      </c>
      <c r="E56" s="105" t="str">
        <f>IFERROR(VLOOKUP($A56,'★共通（5-1-1）'!$A$9:$AH$126,5,FALSE)&amp;"","")</f>
        <v/>
      </c>
      <c r="F56" s="106" t="str">
        <f>IFERROR(VLOOKUP($A56,'★共通（5-1-1）'!$A$9:$AH$126,6,FALSE)&amp;"","")</f>
        <v>・自立支援・重度化防止に向けた更なる質の高い取組を促す観点から、リハビリテーションマネジメント加算について、以下の見直しを行う。
　ア 報酬体系の簡素化と事務負担軽減の観点から、算定率の高いリハビリテーションマネジメント加算（Ⅰ）及び介護予防訪問・通所リハビリテーションのリハビリテーションマネジメント加算は廃止し、同加算の算定要件は基本報酬の算定要件とし、基本報酬で評価を行う。
　イ 訪問リハビリテーションにおける同加算と通所リハビリテーションの同加算の評価の整合性を図る観点から、リハビリテーションマネジメント加算（Ⅱ）及び（Ⅲ）の評価の見直しを行う。
　ウ 令和３年度からの CHASE・VISIT の一体的な運用に伴い、リハビリテーションマネジメント加算（Ⅳ）を廃止するとともに、定期的なリハビリテーション会議によるリハビリテーション計画の見直しが要件とされているリハビリテーションマネジメント加算（Ⅱ）及び（Ⅲ）それぞれにおいて、事業所が ＣHASE・VISIT へデータを提出しフィードバックを受けPDCA サイクルを推進することを評価する。（※２（１）イ参照）
　エ CHASE・VISIT への利用者情報の入力負担の軽減及びよりフィードバックに適するデータを優先的に収集する観点から、リハビリテーション実施計画書の項目について、CHASE・VISIT にデータ提供する場合の必須項目と任意項目を定める。
　オ リハビリテーションマネジメント加算の算定要件の一つである「定期的な会議の開催」について、利用者の了解を得た上で、テレビ会議等の対面を伴わない方法により開催することを可能とする。（※４（２）④参照）</v>
      </c>
      <c r="G56" s="107" t="str">
        <f>IFERROR(VLOOKUP($A56,'★共通（5-1-1）'!$A$9:$AH$126,7,FALSE)&amp;"","")</f>
        <v/>
      </c>
      <c r="H56" s="107" t="str">
        <f>IFERROR(VLOOKUP($A56,'★共通（5-1-1）'!$A$9:$AH$126,8,FALSE)&amp;"","")</f>
        <v/>
      </c>
      <c r="I56" s="107" t="str">
        <f>IFERROR(VLOOKUP($A56,'★共通（5-1-1）'!$A$9:$AH$126,9,FALSE)&amp;"","")</f>
        <v/>
      </c>
      <c r="J56" s="107" t="str">
        <f>IFERROR(VLOOKUP($A56,'★共通（5-1-1）'!$A$9:$AH$126,10,FALSE)&amp;"","")</f>
        <v>68-72</v>
      </c>
      <c r="K56" s="107" t="str">
        <f>IFERROR(VLOOKUP($A56,'★共通（5-1-1）'!$A$9:$AH$126,11,FALSE)&amp;"","")</f>
        <v/>
      </c>
      <c r="L56" s="107" t="str">
        <f>IFERROR(VLOOKUP($A56,'★共通（5-1-1）'!$A$9:$AH$126,12,FALSE)&amp;"","")</f>
        <v/>
      </c>
      <c r="M56" s="107" t="str">
        <f>IFERROR(VLOOKUP($A56,'★共通（5-1-1）'!$A$9:$AH$126,13,FALSE)&amp;"","")</f>
        <v>68-72</v>
      </c>
      <c r="N56" s="107" t="str">
        <f>IFERROR(VLOOKUP($A56,'★共通（5-1-1）'!$A$9:$AH$126,14,FALSE)&amp;"","")</f>
        <v/>
      </c>
      <c r="O56" s="107" t="str">
        <f>IFERROR(VLOOKUP($A56,'★共通（5-1-1）'!$A$9:$AH$126,15,FALSE)&amp;"","")</f>
        <v/>
      </c>
      <c r="P56" s="107" t="str">
        <f>IFERROR(VLOOKUP($A56,'★共通（5-1-1）'!$A$9:$AH$126,16,FALSE)&amp;"","")</f>
        <v/>
      </c>
      <c r="Q56" s="107" t="str">
        <f>IFERROR(VLOOKUP($A56,'★共通（5-1-1）'!$A$9:$AH$126,17,FALSE)&amp;"","")</f>
        <v/>
      </c>
      <c r="R56" s="107" t="str">
        <f>IFERROR(VLOOKUP($A56,'★共通（5-1-1）'!$A$9:$AH$126,18,FALSE)&amp;"","")</f>
        <v/>
      </c>
      <c r="S56" s="107" t="str">
        <f>IFERROR(VLOOKUP($A56,'★共通（5-1-1）'!$A$9:$AH$126,19,FALSE)&amp;"","")</f>
        <v/>
      </c>
      <c r="T56" s="107" t="str">
        <f>IFERROR(VLOOKUP($A56,'★共通（5-1-1）'!$A$9:$AH$126,20,FALSE)&amp;"","")</f>
        <v/>
      </c>
      <c r="U56" s="107" t="str">
        <f>IFERROR(VLOOKUP($A56,'★共通（5-1-1）'!$A$9:$AH$126,21,FALSE)&amp;"","")</f>
        <v/>
      </c>
      <c r="V56" s="107" t="str">
        <f>IFERROR(VLOOKUP($A56,'★共通（5-1-1）'!$A$9:$AH$126,22,FALSE)&amp;"","")</f>
        <v/>
      </c>
      <c r="W56" s="107" t="str">
        <f>IFERROR(VLOOKUP($A56,'★共通（5-1-1）'!$A$9:$AH$126,23,FALSE)&amp;"","")</f>
        <v/>
      </c>
      <c r="X56" s="107" t="str">
        <f>IFERROR(VLOOKUP($A56,'★共通（5-1-1）'!$A$9:$AH$126,24,FALSE)&amp;"","")</f>
        <v/>
      </c>
      <c r="Y56" s="107" t="str">
        <f>IFERROR(VLOOKUP($A56,'★共通（5-1-1）'!$A$9:$AH$126,25,FALSE)&amp;"","")</f>
        <v/>
      </c>
      <c r="Z56" s="107" t="str">
        <f>IFERROR(VLOOKUP($A56,'★共通（5-1-1）'!$A$9:$AH$126,26,FALSE)&amp;"","")</f>
        <v/>
      </c>
      <c r="AA56" s="107" t="str">
        <f>IFERROR(VLOOKUP($A56,'★共通（5-1-1）'!$A$9:$AH$126,27,FALSE)&amp;"","")</f>
        <v/>
      </c>
      <c r="AB56" s="107" t="str">
        <f>IFERROR(VLOOKUP($A56,'★共通（5-1-1）'!$A$9:$AH$126,28,FALSE)&amp;"","")</f>
        <v/>
      </c>
      <c r="AC56" s="107" t="str">
        <f>IFERROR(VLOOKUP($A56,'★共通（5-1-1）'!$A$9:$AH$126,29,FALSE)&amp;"","")</f>
        <v/>
      </c>
      <c r="AD56" s="107" t="str">
        <f>IFERROR(VLOOKUP($A56,'★共通（5-1-1）'!$A$9:$AH$126,30,FALSE)&amp;"","")</f>
        <v/>
      </c>
      <c r="AE56" s="107" t="str">
        <f>IFERROR(VLOOKUP($A56,'★共通（5-1-1）'!$A$9:$AH$126,31,FALSE)&amp;"","")</f>
        <v/>
      </c>
      <c r="AF56" s="107" t="str">
        <f>IFERROR(VLOOKUP($A56,'★共通（5-1-1）'!$A$9:$AH$126,32,FALSE)&amp;"","")</f>
        <v/>
      </c>
      <c r="AG56" s="107" t="str">
        <f>IFERROR(VLOOKUP($A56,'★共通（5-1-1）'!$A$9:$AH$126,33,FALSE)&amp;"","")</f>
        <v/>
      </c>
      <c r="AH56" s="107" t="str">
        <f>IFERROR(VLOOKUP($A56,'★共通（5-1-1）'!$A$9:$AH$126,34,FALSE)&amp;"","")</f>
        <v/>
      </c>
      <c r="AI56" s="61"/>
      <c r="AJ56" s="61"/>
      <c r="AK56" s="61"/>
      <c r="AL56" s="61"/>
      <c r="AM56" s="59"/>
    </row>
    <row r="57" spans="1:39" ht="109.5" customHeight="1">
      <c r="A57" s="105">
        <v>50</v>
      </c>
      <c r="B57" s="105" t="str">
        <f>IFERROR(VLOOKUP($A57,'★共通（5-1-1）'!$A$9:$AH$126,2,FALSE)&amp;"","")</f>
        <v>介護報酬の見直し</v>
      </c>
      <c r="C57" s="106" t="str">
        <f>IFERROR(VLOOKUP($A57,'★共通（5-1-1）'!$A$9:$AH$126,3,FALSE)&amp;"","")</f>
        <v>リハビリテーションマネジメント等の見直し</v>
      </c>
      <c r="D57" s="105" t="str">
        <f>IFERROR(VLOOKUP($A57,'★共通（5-1-1）'!$A$9:$AH$126,4,FALSE)&amp;"","")</f>
        <v>リハビリテーションマネジメント計画書情報加算</v>
      </c>
      <c r="E57" s="105" t="str">
        <f>IFERROR(VLOOKUP($A57,'★共通（5-1-1）'!$A$9:$AH$126,5,FALSE)&amp;"","")</f>
        <v>新</v>
      </c>
      <c r="F57" s="106" t="str">
        <f>IFERROR(VLOOKUP($A57,'★共通（5-1-1）'!$A$9:$AH$126,6,FALSE)&amp;"","")</f>
        <v>・介護老人保健施設（リハビリテーションマネジメント）及び介護医療院（特別診療費（理学療法・作業療法・言語聴覚療法）について、自立支援・重度化防止に向けた更なる質の高い取組を促す観点から、訪問リハビリテーション等と同様に、CHASE・VISIT へリハビリテーションのデータを提出しフィードバックを受けて PDCA サイクルを推進することを評価する新たな加算を創設する。（※３（２）①イ参照）※新設</v>
      </c>
      <c r="G57" s="107" t="str">
        <f>IFERROR(VLOOKUP($A57,'★共通（5-1-1）'!$A$9:$AH$126,7,FALSE)&amp;"","")</f>
        <v/>
      </c>
      <c r="H57" s="107" t="str">
        <f>IFERROR(VLOOKUP($A57,'★共通（5-1-1）'!$A$9:$AH$126,8,FALSE)&amp;"","")</f>
        <v/>
      </c>
      <c r="I57" s="107" t="str">
        <f>IFERROR(VLOOKUP($A57,'★共通（5-1-1）'!$A$9:$AH$126,9,FALSE)&amp;"","")</f>
        <v/>
      </c>
      <c r="J57" s="107" t="str">
        <f>IFERROR(VLOOKUP($A57,'★共通（5-1-1）'!$A$9:$AH$126,10,FALSE)&amp;"","")</f>
        <v/>
      </c>
      <c r="K57" s="107" t="str">
        <f>IFERROR(VLOOKUP($A57,'★共通（5-1-1）'!$A$9:$AH$126,11,FALSE)&amp;"","")</f>
        <v/>
      </c>
      <c r="L57" s="107" t="str">
        <f>IFERROR(VLOOKUP($A57,'★共通（5-1-1）'!$A$9:$AH$126,12,FALSE)&amp;"","")</f>
        <v/>
      </c>
      <c r="M57" s="107" t="str">
        <f>IFERROR(VLOOKUP($A57,'★共通（5-1-1）'!$A$9:$AH$126,13,FALSE)&amp;"","")</f>
        <v/>
      </c>
      <c r="N57" s="107" t="str">
        <f>IFERROR(VLOOKUP($A57,'★共通（5-1-1）'!$A$9:$AH$126,14,FALSE)&amp;"","")</f>
        <v/>
      </c>
      <c r="O57" s="107" t="str">
        <f>IFERROR(VLOOKUP($A57,'★共通（5-1-1）'!$A$9:$AH$126,15,FALSE)&amp;"","")</f>
        <v/>
      </c>
      <c r="P57" s="107" t="str">
        <f>IFERROR(VLOOKUP($A57,'★共通（5-1-1）'!$A$9:$AH$126,16,FALSE)&amp;"","")</f>
        <v/>
      </c>
      <c r="Q57" s="107" t="str">
        <f>IFERROR(VLOOKUP($A57,'★共通（5-1-1）'!$A$9:$AH$126,17,FALSE)&amp;"","")</f>
        <v/>
      </c>
      <c r="R57" s="107" t="str">
        <f>IFERROR(VLOOKUP($A57,'★共通（5-1-1）'!$A$9:$AH$126,18,FALSE)&amp;"","")</f>
        <v/>
      </c>
      <c r="S57" s="107" t="str">
        <f>IFERROR(VLOOKUP($A57,'★共通（5-1-1）'!$A$9:$AH$126,19,FALSE)&amp;"","")</f>
        <v/>
      </c>
      <c r="T57" s="107" t="str">
        <f>IFERROR(VLOOKUP($A57,'★共通（5-1-1）'!$A$9:$AH$126,20,FALSE)&amp;"","")</f>
        <v/>
      </c>
      <c r="U57" s="107" t="str">
        <f>IFERROR(VLOOKUP($A57,'★共通（5-1-1）'!$A$9:$AH$126,21,FALSE)&amp;"","")</f>
        <v/>
      </c>
      <c r="V57" s="107" t="str">
        <f>IFERROR(VLOOKUP($A57,'★共通（5-1-1）'!$A$9:$AH$126,22,FALSE)&amp;"","")</f>
        <v/>
      </c>
      <c r="W57" s="107" t="str">
        <f>IFERROR(VLOOKUP($A57,'★共通（5-1-1）'!$A$9:$AH$126,23,FALSE)&amp;"","")</f>
        <v/>
      </c>
      <c r="X57" s="107" t="str">
        <f>IFERROR(VLOOKUP($A57,'★共通（5-1-1）'!$A$9:$AH$126,24,FALSE)&amp;"","")</f>
        <v/>
      </c>
      <c r="Y57" s="107" t="str">
        <f>IFERROR(VLOOKUP($A57,'★共通（5-1-1）'!$A$9:$AH$126,25,FALSE)&amp;"","")</f>
        <v/>
      </c>
      <c r="Z57" s="107" t="str">
        <f>IFERROR(VLOOKUP($A57,'★共通（5-1-1）'!$A$9:$AH$126,26,FALSE)&amp;"","")</f>
        <v/>
      </c>
      <c r="AA57" s="107" t="str">
        <f>IFERROR(VLOOKUP($A57,'★共通（5-1-1）'!$A$9:$AH$126,27,FALSE)&amp;"","")</f>
        <v/>
      </c>
      <c r="AB57" s="107" t="str">
        <f>IFERROR(VLOOKUP($A57,'★共通（5-1-1）'!$A$9:$AH$126,28,FALSE)&amp;"","")</f>
        <v/>
      </c>
      <c r="AC57" s="107" t="str">
        <f>IFERROR(VLOOKUP($A57,'★共通（5-1-1）'!$A$9:$AH$126,29,FALSE)&amp;"","")</f>
        <v/>
      </c>
      <c r="AD57" s="107" t="str">
        <f>IFERROR(VLOOKUP($A57,'★共通（5-1-1）'!$A$9:$AH$126,30,FALSE)&amp;"","")</f>
        <v/>
      </c>
      <c r="AE57" s="107" t="str">
        <f>IFERROR(VLOOKUP($A57,'★共通（5-1-1）'!$A$9:$AH$126,31,FALSE)&amp;"","")</f>
        <v>73</v>
      </c>
      <c r="AF57" s="107" t="str">
        <f>IFERROR(VLOOKUP($A57,'★共通（5-1-1）'!$A$9:$AH$126,32,FALSE)&amp;"","")</f>
        <v/>
      </c>
      <c r="AG57" s="107" t="str">
        <f>IFERROR(VLOOKUP($A57,'★共通（5-1-1）'!$A$9:$AH$126,33,FALSE)&amp;"","")</f>
        <v>73</v>
      </c>
      <c r="AH57" s="107" t="str">
        <f>IFERROR(VLOOKUP($A57,'★共通（5-1-1）'!$A$9:$AH$126,34,FALSE)&amp;"","")</f>
        <v/>
      </c>
      <c r="AI57" s="61"/>
      <c r="AJ57" s="61"/>
      <c r="AK57" s="61"/>
      <c r="AL57" s="61"/>
      <c r="AM57" s="59"/>
    </row>
    <row r="58" spans="1:39" ht="88.5" customHeight="1">
      <c r="A58" s="105">
        <v>51</v>
      </c>
      <c r="B58" s="105" t="str">
        <f>IFERROR(VLOOKUP($A58,'★共通（5-1-1）'!$A$9:$AH$126,2,FALSE)&amp;"","")</f>
        <v>介護報酬の見直し</v>
      </c>
      <c r="C58" s="106" t="str">
        <f>IFERROR(VLOOKUP($A58,'★共通（5-1-1）'!$A$9:$AH$126,3,FALSE)&amp;"","")</f>
        <v>退院・退所直後のリハビリテーションの充実</v>
      </c>
      <c r="D58" s="105" t="str">
        <f>IFERROR(VLOOKUP($A58,'★共通（5-1-1）'!$A$9:$AH$126,4,FALSE)&amp;"","")</f>
        <v/>
      </c>
      <c r="E58" s="105" t="str">
        <f>IFERROR(VLOOKUP($A58,'★共通（5-1-1）'!$A$9:$AH$126,5,FALSE)&amp;"","")</f>
        <v/>
      </c>
      <c r="F58" s="106" t="str">
        <f>IFERROR(VLOOKUP($A58,'★共通（5-1-1）'!$A$9:$AH$126,6,FALSE)&amp;"","")</f>
        <v>・１週に６回を限度として算定が認められている訪問リハビリテーションについて、退院・退所直後のリハビリテーションの充実を図る観点から、退院・退所の日から起算して３月以内の利用者に対しては、診療報酬の例も参考に、週 12 回まで算定を可能とする。※要件</v>
      </c>
      <c r="G58" s="107" t="str">
        <f>IFERROR(VLOOKUP($A58,'★共通（5-1-1）'!$A$9:$AH$126,7,FALSE)&amp;"","")</f>
        <v/>
      </c>
      <c r="H58" s="107" t="str">
        <f>IFERROR(VLOOKUP($A58,'★共通（5-1-1）'!$A$9:$AH$126,8,FALSE)&amp;"","")</f>
        <v/>
      </c>
      <c r="I58" s="107" t="str">
        <f>IFERROR(VLOOKUP($A58,'★共通（5-1-1）'!$A$9:$AH$126,9,FALSE)&amp;"","")</f>
        <v/>
      </c>
      <c r="J58" s="107" t="str">
        <f>IFERROR(VLOOKUP($A58,'★共通（5-1-1）'!$A$9:$AH$126,10,FALSE)&amp;"","")</f>
        <v>74</v>
      </c>
      <c r="K58" s="107" t="str">
        <f>IFERROR(VLOOKUP($A58,'★共通（5-1-1）'!$A$9:$AH$126,11,FALSE)&amp;"","")</f>
        <v/>
      </c>
      <c r="L58" s="107" t="str">
        <f>IFERROR(VLOOKUP($A58,'★共通（5-1-1）'!$A$9:$AH$126,12,FALSE)&amp;"","")</f>
        <v/>
      </c>
      <c r="M58" s="107" t="str">
        <f>IFERROR(VLOOKUP($A58,'★共通（5-1-1）'!$A$9:$AH$126,13,FALSE)&amp;"","")</f>
        <v/>
      </c>
      <c r="N58" s="107" t="str">
        <f>IFERROR(VLOOKUP($A58,'★共通（5-1-1）'!$A$9:$AH$126,14,FALSE)&amp;"","")</f>
        <v/>
      </c>
      <c r="O58" s="107" t="str">
        <f>IFERROR(VLOOKUP($A58,'★共通（5-1-1）'!$A$9:$AH$126,15,FALSE)&amp;"","")</f>
        <v/>
      </c>
      <c r="P58" s="107" t="str">
        <f>IFERROR(VLOOKUP($A58,'★共通（5-1-1）'!$A$9:$AH$126,16,FALSE)&amp;"","")</f>
        <v/>
      </c>
      <c r="Q58" s="107" t="str">
        <f>IFERROR(VLOOKUP($A58,'★共通（5-1-1）'!$A$9:$AH$126,17,FALSE)&amp;"","")</f>
        <v/>
      </c>
      <c r="R58" s="107" t="str">
        <f>IFERROR(VLOOKUP($A58,'★共通（5-1-1）'!$A$9:$AH$126,18,FALSE)&amp;"","")</f>
        <v/>
      </c>
      <c r="S58" s="107" t="str">
        <f>IFERROR(VLOOKUP($A58,'★共通（5-1-1）'!$A$9:$AH$126,19,FALSE)&amp;"","")</f>
        <v/>
      </c>
      <c r="T58" s="107" t="str">
        <f>IFERROR(VLOOKUP($A58,'★共通（5-1-1）'!$A$9:$AH$126,20,FALSE)&amp;"","")</f>
        <v/>
      </c>
      <c r="U58" s="107" t="str">
        <f>IFERROR(VLOOKUP($A58,'★共通（5-1-1）'!$A$9:$AH$126,21,FALSE)&amp;"","")</f>
        <v/>
      </c>
      <c r="V58" s="107" t="str">
        <f>IFERROR(VLOOKUP($A58,'★共通（5-1-1）'!$A$9:$AH$126,22,FALSE)&amp;"","")</f>
        <v/>
      </c>
      <c r="W58" s="107" t="str">
        <f>IFERROR(VLOOKUP($A58,'★共通（5-1-1）'!$A$9:$AH$126,23,FALSE)&amp;"","")</f>
        <v/>
      </c>
      <c r="X58" s="107" t="str">
        <f>IFERROR(VLOOKUP($A58,'★共通（5-1-1）'!$A$9:$AH$126,24,FALSE)&amp;"","")</f>
        <v/>
      </c>
      <c r="Y58" s="107" t="str">
        <f>IFERROR(VLOOKUP($A58,'★共通（5-1-1）'!$A$9:$AH$126,25,FALSE)&amp;"","")</f>
        <v/>
      </c>
      <c r="Z58" s="107" t="str">
        <f>IFERROR(VLOOKUP($A58,'★共通（5-1-1）'!$A$9:$AH$126,26,FALSE)&amp;"","")</f>
        <v/>
      </c>
      <c r="AA58" s="107" t="str">
        <f>IFERROR(VLOOKUP($A58,'★共通（5-1-1）'!$A$9:$AH$126,27,FALSE)&amp;"","")</f>
        <v/>
      </c>
      <c r="AB58" s="107" t="str">
        <f>IFERROR(VLOOKUP($A58,'★共通（5-1-1）'!$A$9:$AH$126,28,FALSE)&amp;"","")</f>
        <v/>
      </c>
      <c r="AC58" s="107" t="str">
        <f>IFERROR(VLOOKUP($A58,'★共通（5-1-1）'!$A$9:$AH$126,29,FALSE)&amp;"","")</f>
        <v/>
      </c>
      <c r="AD58" s="107" t="str">
        <f>IFERROR(VLOOKUP($A58,'★共通（5-1-1）'!$A$9:$AH$126,30,FALSE)&amp;"","")</f>
        <v/>
      </c>
      <c r="AE58" s="107" t="str">
        <f>IFERROR(VLOOKUP($A58,'★共通（5-1-1）'!$A$9:$AH$126,31,FALSE)&amp;"","")</f>
        <v/>
      </c>
      <c r="AF58" s="107" t="str">
        <f>IFERROR(VLOOKUP($A58,'★共通（5-1-1）'!$A$9:$AH$126,32,FALSE)&amp;"","")</f>
        <v/>
      </c>
      <c r="AG58" s="107" t="str">
        <f>IFERROR(VLOOKUP($A58,'★共通（5-1-1）'!$A$9:$AH$126,33,FALSE)&amp;"","")</f>
        <v/>
      </c>
      <c r="AH58" s="107" t="str">
        <f>IFERROR(VLOOKUP($A58,'★共通（5-1-1）'!$A$9:$AH$126,34,FALSE)&amp;"","")</f>
        <v/>
      </c>
      <c r="AI58" s="61"/>
      <c r="AJ58" s="61"/>
      <c r="AK58" s="61"/>
      <c r="AL58" s="61"/>
      <c r="AM58" s="59"/>
    </row>
    <row r="59" spans="1:39" ht="153.75" customHeight="1">
      <c r="A59" s="105">
        <v>52</v>
      </c>
      <c r="B59" s="105" t="str">
        <f>IFERROR(VLOOKUP($A59,'★共通（5-1-1）'!$A$9:$AH$126,2,FALSE)&amp;"","")</f>
        <v>介護報酬の見直し</v>
      </c>
      <c r="C59" s="106" t="str">
        <f>IFERROR(VLOOKUP($A59,'★共通（5-1-1）'!$A$9:$AH$126,3,FALSE)&amp;"","")</f>
        <v>社会参加支援加算の見直し</v>
      </c>
      <c r="D59" s="105" t="str">
        <f>IFERROR(VLOOKUP($A59,'★共通（5-1-1）'!$A$9:$AH$126,4,FALSE)&amp;"","")</f>
        <v>移行支援加算</v>
      </c>
      <c r="E59" s="105" t="str">
        <f>IFERROR(VLOOKUP($A59,'★共通（5-1-1）'!$A$9:$AH$126,5,FALSE)&amp;"","")</f>
        <v/>
      </c>
      <c r="F59" s="106" t="str">
        <f>IFERROR(VLOOKUP($A59,'★共通（5-1-1）'!$A$9:$AH$126,6,FALSE)&amp;"","")</f>
        <v>・社会参加支援加算について、算定要件である「社会参加への移行状況」の達成状況等を踏まえ、利用者に対する適時・適切なリハビリテーションの提供を一層促進する観点から、以下の見直しを行う。
　ア 算定要件である、社会参加への移行状況の計算式と、リハビリテーションの利用の回転率について、実情に応じて見直す。
　イ リハビリテーションの提供終了後、一定期間内に居宅訪問等により社会参加への移行が３月以上継続する見込みであることを確認する算定要件について、提供終了後１月後の移行の状況を電話等で確認することに変更する。また、移行を円滑に進める観点から、リハビリテーション計画書を移行先の事業所に提供することを算定要件に加える。
　ウ 加算の趣旨や内容を踏まえて、加算の名称を「移行支援加算」とする。※要件、名称</v>
      </c>
      <c r="G59" s="107" t="str">
        <f>IFERROR(VLOOKUP($A59,'★共通（5-1-1）'!$A$9:$AH$126,7,FALSE)&amp;"","")</f>
        <v/>
      </c>
      <c r="H59" s="107" t="str">
        <f>IFERROR(VLOOKUP($A59,'★共通（5-1-1）'!$A$9:$AH$126,8,FALSE)&amp;"","")</f>
        <v/>
      </c>
      <c r="I59" s="107" t="str">
        <f>IFERROR(VLOOKUP($A59,'★共通（5-1-1）'!$A$9:$AH$126,9,FALSE)&amp;"","")</f>
        <v/>
      </c>
      <c r="J59" s="107" t="str">
        <f>IFERROR(VLOOKUP($A59,'★共通（5-1-1）'!$A$9:$AH$126,10,FALSE)&amp;"","")</f>
        <v>75</v>
      </c>
      <c r="K59" s="107" t="str">
        <f>IFERROR(VLOOKUP($A59,'★共通（5-1-1）'!$A$9:$AH$126,11,FALSE)&amp;"","")</f>
        <v/>
      </c>
      <c r="L59" s="107" t="str">
        <f>IFERROR(VLOOKUP($A59,'★共通（5-1-1）'!$A$9:$AH$126,12,FALSE)&amp;"","")</f>
        <v/>
      </c>
      <c r="M59" s="107" t="str">
        <f>IFERROR(VLOOKUP($A59,'★共通（5-1-1）'!$A$9:$AH$126,13,FALSE)&amp;"","")</f>
        <v>75</v>
      </c>
      <c r="N59" s="107" t="str">
        <f>IFERROR(VLOOKUP($A59,'★共通（5-1-1）'!$A$9:$AH$126,14,FALSE)&amp;"","")</f>
        <v/>
      </c>
      <c r="O59" s="107" t="str">
        <f>IFERROR(VLOOKUP($A59,'★共通（5-1-1）'!$A$9:$AH$126,15,FALSE)&amp;"","")</f>
        <v/>
      </c>
      <c r="P59" s="107" t="str">
        <f>IFERROR(VLOOKUP($A59,'★共通（5-1-1）'!$A$9:$AH$126,16,FALSE)&amp;"","")</f>
        <v/>
      </c>
      <c r="Q59" s="107" t="str">
        <f>IFERROR(VLOOKUP($A59,'★共通（5-1-1）'!$A$9:$AH$126,17,FALSE)&amp;"","")</f>
        <v/>
      </c>
      <c r="R59" s="107" t="str">
        <f>IFERROR(VLOOKUP($A59,'★共通（5-1-1）'!$A$9:$AH$126,18,FALSE)&amp;"","")</f>
        <v/>
      </c>
      <c r="S59" s="107" t="str">
        <f>IFERROR(VLOOKUP($A59,'★共通（5-1-1）'!$A$9:$AH$126,19,FALSE)&amp;"","")</f>
        <v/>
      </c>
      <c r="T59" s="107" t="str">
        <f>IFERROR(VLOOKUP($A59,'★共通（5-1-1）'!$A$9:$AH$126,20,FALSE)&amp;"","")</f>
        <v/>
      </c>
      <c r="U59" s="107" t="str">
        <f>IFERROR(VLOOKUP($A59,'★共通（5-1-1）'!$A$9:$AH$126,21,FALSE)&amp;"","")</f>
        <v/>
      </c>
      <c r="V59" s="107" t="str">
        <f>IFERROR(VLOOKUP($A59,'★共通（5-1-1）'!$A$9:$AH$126,22,FALSE)&amp;"","")</f>
        <v/>
      </c>
      <c r="W59" s="107" t="str">
        <f>IFERROR(VLOOKUP($A59,'★共通（5-1-1）'!$A$9:$AH$126,23,FALSE)&amp;"","")</f>
        <v/>
      </c>
      <c r="X59" s="107" t="str">
        <f>IFERROR(VLOOKUP($A59,'★共通（5-1-1）'!$A$9:$AH$126,24,FALSE)&amp;"","")</f>
        <v/>
      </c>
      <c r="Y59" s="107" t="str">
        <f>IFERROR(VLOOKUP($A59,'★共通（5-1-1）'!$A$9:$AH$126,25,FALSE)&amp;"","")</f>
        <v/>
      </c>
      <c r="Z59" s="107" t="str">
        <f>IFERROR(VLOOKUP($A59,'★共通（5-1-1）'!$A$9:$AH$126,26,FALSE)&amp;"","")</f>
        <v/>
      </c>
      <c r="AA59" s="107" t="str">
        <f>IFERROR(VLOOKUP($A59,'★共通（5-1-1）'!$A$9:$AH$126,27,FALSE)&amp;"","")</f>
        <v/>
      </c>
      <c r="AB59" s="107" t="str">
        <f>IFERROR(VLOOKUP($A59,'★共通（5-1-1）'!$A$9:$AH$126,28,FALSE)&amp;"","")</f>
        <v/>
      </c>
      <c r="AC59" s="107" t="str">
        <f>IFERROR(VLOOKUP($A59,'★共通（5-1-1）'!$A$9:$AH$126,29,FALSE)&amp;"","")</f>
        <v/>
      </c>
      <c r="AD59" s="107" t="str">
        <f>IFERROR(VLOOKUP($A59,'★共通（5-1-1）'!$A$9:$AH$126,30,FALSE)&amp;"","")</f>
        <v/>
      </c>
      <c r="AE59" s="107" t="str">
        <f>IFERROR(VLOOKUP($A59,'★共通（5-1-1）'!$A$9:$AH$126,31,FALSE)&amp;"","")</f>
        <v/>
      </c>
      <c r="AF59" s="107" t="str">
        <f>IFERROR(VLOOKUP($A59,'★共通（5-1-1）'!$A$9:$AH$126,32,FALSE)&amp;"","")</f>
        <v/>
      </c>
      <c r="AG59" s="107" t="str">
        <f>IFERROR(VLOOKUP($A59,'★共通（5-1-1）'!$A$9:$AH$126,33,FALSE)&amp;"","")</f>
        <v/>
      </c>
      <c r="AH59" s="107" t="str">
        <f>IFERROR(VLOOKUP($A59,'★共通（5-1-1）'!$A$9:$AH$126,34,FALSE)&amp;"","")</f>
        <v/>
      </c>
      <c r="AI59" s="61"/>
      <c r="AJ59" s="61"/>
      <c r="AK59" s="61"/>
      <c r="AL59" s="61"/>
      <c r="AM59" s="59"/>
    </row>
    <row r="60" spans="1:39" ht="138" customHeight="1">
      <c r="A60" s="105">
        <v>53</v>
      </c>
      <c r="B60" s="105" t="str">
        <f>IFERROR(VLOOKUP($A60,'★共通（5-1-1）'!$A$9:$AH$126,2,FALSE)&amp;"","")</f>
        <v>介護報酬の見直し</v>
      </c>
      <c r="C60" s="106" t="str">
        <f>IFERROR(VLOOKUP($A60,'★共通（5-1-1）'!$A$9:$AH$126,3,FALSE)&amp;"","")</f>
        <v>生活行為向上リハビリテーション実施加算の見直し</v>
      </c>
      <c r="D60" s="105" t="str">
        <f>IFERROR(VLOOKUP($A60,'★共通（5-1-1）'!$A$9:$AH$126,4,FALSE)&amp;"","")</f>
        <v>生活行為向上リハビリテーション実施加算</v>
      </c>
      <c r="E60" s="105" t="str">
        <f>IFERROR(VLOOKUP($A60,'★共通（5-1-1）'!$A$9:$AH$126,5,FALSE)&amp;"","")</f>
        <v/>
      </c>
      <c r="F60" s="106" t="str">
        <f>IFERROR(VLOOKUP($A60,'★共通（5-1-1）'!$A$9:$AH$126,6,FALSE)&amp;"","")</f>
        <v>・生活行為向上リハビリテーション実施加算について、廃用症候群や急性増悪等によって生活機能が低下した利用者に対する、適時適切なリハビリテーションの提供を一層促進する観点から、事業所の加算を取得しない理由等も踏まえ、以下の見直しを行う。
　ア 加算算定後に継続利用する場合の減算を廃止する。
　イ 生活行為向上リハビリテーションの実施開始から３月以内と３月以上６月以内で階段状になっている単位数を単一（現行の３月以内より低く設定）にする。
　ウ 活動と参加の取組を促進する観点から、同加算の利用者の要件や取組の内容について明確化する。</v>
      </c>
      <c r="G60" s="107" t="str">
        <f>IFERROR(VLOOKUP($A60,'★共通（5-1-1）'!$A$9:$AH$126,7,FALSE)&amp;"","")</f>
        <v/>
      </c>
      <c r="H60" s="107" t="str">
        <f>IFERROR(VLOOKUP($A60,'★共通（5-1-1）'!$A$9:$AH$126,8,FALSE)&amp;"","")</f>
        <v/>
      </c>
      <c r="I60" s="107" t="str">
        <f>IFERROR(VLOOKUP($A60,'★共通（5-1-1）'!$A$9:$AH$126,9,FALSE)&amp;"","")</f>
        <v/>
      </c>
      <c r="J60" s="107" t="str">
        <f>IFERROR(VLOOKUP($A60,'★共通（5-1-1）'!$A$9:$AH$126,10,FALSE)&amp;"","")</f>
        <v/>
      </c>
      <c r="K60" s="107" t="str">
        <f>IFERROR(VLOOKUP($A60,'★共通（5-1-1）'!$A$9:$AH$126,11,FALSE)&amp;"","")</f>
        <v/>
      </c>
      <c r="L60" s="107" t="str">
        <f>IFERROR(VLOOKUP($A60,'★共通（5-1-1）'!$A$9:$AH$126,12,FALSE)&amp;"","")</f>
        <v/>
      </c>
      <c r="M60" s="107" t="str">
        <f>IFERROR(VLOOKUP($A60,'★共通（5-1-1）'!$A$9:$AH$126,13,FALSE)&amp;"","")</f>
        <v>76・77</v>
      </c>
      <c r="N60" s="107" t="str">
        <f>IFERROR(VLOOKUP($A60,'★共通（5-1-1）'!$A$9:$AH$126,14,FALSE)&amp;"","")</f>
        <v/>
      </c>
      <c r="O60" s="107" t="str">
        <f>IFERROR(VLOOKUP($A60,'★共通（5-1-1）'!$A$9:$AH$126,15,FALSE)&amp;"","")</f>
        <v/>
      </c>
      <c r="P60" s="107" t="str">
        <f>IFERROR(VLOOKUP($A60,'★共通（5-1-1）'!$A$9:$AH$126,16,FALSE)&amp;"","")</f>
        <v/>
      </c>
      <c r="Q60" s="107" t="str">
        <f>IFERROR(VLOOKUP($A60,'★共通（5-1-1）'!$A$9:$AH$126,17,FALSE)&amp;"","")</f>
        <v/>
      </c>
      <c r="R60" s="107" t="str">
        <f>IFERROR(VLOOKUP($A60,'★共通（5-1-1）'!$A$9:$AH$126,18,FALSE)&amp;"","")</f>
        <v/>
      </c>
      <c r="S60" s="107" t="str">
        <f>IFERROR(VLOOKUP($A60,'★共通（5-1-1）'!$A$9:$AH$126,19,FALSE)&amp;"","")</f>
        <v/>
      </c>
      <c r="T60" s="107" t="str">
        <f>IFERROR(VLOOKUP($A60,'★共通（5-1-1）'!$A$9:$AH$126,20,FALSE)&amp;"","")</f>
        <v/>
      </c>
      <c r="U60" s="107" t="str">
        <f>IFERROR(VLOOKUP($A60,'★共通（5-1-1）'!$A$9:$AH$126,21,FALSE)&amp;"","")</f>
        <v/>
      </c>
      <c r="V60" s="107" t="str">
        <f>IFERROR(VLOOKUP($A60,'★共通（5-1-1）'!$A$9:$AH$126,22,FALSE)&amp;"","")</f>
        <v/>
      </c>
      <c r="W60" s="107" t="str">
        <f>IFERROR(VLOOKUP($A60,'★共通（5-1-1）'!$A$9:$AH$126,23,FALSE)&amp;"","")</f>
        <v/>
      </c>
      <c r="X60" s="107" t="str">
        <f>IFERROR(VLOOKUP($A60,'★共通（5-1-1）'!$A$9:$AH$126,24,FALSE)&amp;"","")</f>
        <v/>
      </c>
      <c r="Y60" s="107" t="str">
        <f>IFERROR(VLOOKUP($A60,'★共通（5-1-1）'!$A$9:$AH$126,25,FALSE)&amp;"","")</f>
        <v/>
      </c>
      <c r="Z60" s="107" t="str">
        <f>IFERROR(VLOOKUP($A60,'★共通（5-1-1）'!$A$9:$AH$126,26,FALSE)&amp;"","")</f>
        <v/>
      </c>
      <c r="AA60" s="107" t="str">
        <f>IFERROR(VLOOKUP($A60,'★共通（5-1-1）'!$A$9:$AH$126,27,FALSE)&amp;"","")</f>
        <v/>
      </c>
      <c r="AB60" s="107" t="str">
        <f>IFERROR(VLOOKUP($A60,'★共通（5-1-1）'!$A$9:$AH$126,28,FALSE)&amp;"","")</f>
        <v/>
      </c>
      <c r="AC60" s="107" t="str">
        <f>IFERROR(VLOOKUP($A60,'★共通（5-1-1）'!$A$9:$AH$126,29,FALSE)&amp;"","")</f>
        <v/>
      </c>
      <c r="AD60" s="107" t="str">
        <f>IFERROR(VLOOKUP($A60,'★共通（5-1-1）'!$A$9:$AH$126,30,FALSE)&amp;"","")</f>
        <v/>
      </c>
      <c r="AE60" s="107" t="str">
        <f>IFERROR(VLOOKUP($A60,'★共通（5-1-1）'!$A$9:$AH$126,31,FALSE)&amp;"","")</f>
        <v/>
      </c>
      <c r="AF60" s="107" t="str">
        <f>IFERROR(VLOOKUP($A60,'★共通（5-1-1）'!$A$9:$AH$126,32,FALSE)&amp;"","")</f>
        <v/>
      </c>
      <c r="AG60" s="107" t="str">
        <f>IFERROR(VLOOKUP($A60,'★共通（5-1-1）'!$A$9:$AH$126,33,FALSE)&amp;"","")</f>
        <v/>
      </c>
      <c r="AH60" s="107" t="str">
        <f>IFERROR(VLOOKUP($A60,'★共通（5-1-1）'!$A$9:$AH$126,34,FALSE)&amp;"","")</f>
        <v/>
      </c>
      <c r="AI60" s="61"/>
      <c r="AJ60" s="61"/>
      <c r="AK60" s="61"/>
      <c r="AL60" s="61"/>
      <c r="AM60" s="59"/>
    </row>
    <row r="61" spans="1:39" ht="64.5" customHeight="1">
      <c r="A61" s="105">
        <v>54</v>
      </c>
      <c r="B61" s="105" t="str">
        <f>IFERROR(VLOOKUP($A61,'★共通（5-1-1）'!$A$9:$AH$126,2,FALSE)&amp;"","")</f>
        <v>基本方針・指定基準等</v>
      </c>
      <c r="C61" s="106" t="str">
        <f>IFERROR(VLOOKUP($A61,'★共通（5-1-1）'!$A$9:$AH$126,3,FALSE)&amp;"","")</f>
        <v>リハビリテーション計画書と個別機能訓練計画書の書式の見直し</v>
      </c>
      <c r="D61" s="105" t="str">
        <f>IFERROR(VLOOKUP($A61,'★共通（5-1-1）'!$A$9:$AH$126,4,FALSE)&amp;"","")</f>
        <v/>
      </c>
      <c r="E61" s="105" t="str">
        <f>IFERROR(VLOOKUP($A61,'★共通（5-1-1）'!$A$9:$AH$126,5,FALSE)&amp;"","")</f>
        <v/>
      </c>
      <c r="F61" s="106" t="str">
        <f>IFERROR(VLOOKUP($A61,'★共通（5-1-1）'!$A$9:$AH$126,6,FALSE)&amp;"","")</f>
        <v>・業務効率化の観点から、リハビリテーション計画書と個別機能訓練計画書の項目の共通化を行うとともに、リハビリテーション計画書の固有の項目について、整理簡素化を図る。</v>
      </c>
      <c r="G61" s="107" t="str">
        <f>IFERROR(VLOOKUP($A61,'★共通（5-1-1）'!$A$9:$AH$126,7,FALSE)&amp;"","")</f>
        <v/>
      </c>
      <c r="H61" s="107" t="str">
        <f>IFERROR(VLOOKUP($A61,'★共通（5-1-1）'!$A$9:$AH$126,8,FALSE)&amp;"","")</f>
        <v/>
      </c>
      <c r="I61" s="107" t="str">
        <f>IFERROR(VLOOKUP($A61,'★共通（5-1-1）'!$A$9:$AH$126,9,FALSE)&amp;"","")</f>
        <v/>
      </c>
      <c r="J61" s="107" t="str">
        <f>IFERROR(VLOOKUP($A61,'★共通（5-1-1）'!$A$9:$AH$126,10,FALSE)&amp;"","")</f>
        <v>78</v>
      </c>
      <c r="K61" s="107" t="str">
        <f>IFERROR(VLOOKUP($A61,'★共通（5-1-1）'!$A$9:$AH$126,11,FALSE)&amp;"","")</f>
        <v/>
      </c>
      <c r="L61" s="107" t="str">
        <f>IFERROR(VLOOKUP($A61,'★共通（5-1-1）'!$A$9:$AH$126,12,FALSE)&amp;"","")</f>
        <v>78</v>
      </c>
      <c r="M61" s="107" t="str">
        <f>IFERROR(VLOOKUP($A61,'★共通（5-1-1）'!$A$9:$AH$126,13,FALSE)&amp;"","")</f>
        <v>78</v>
      </c>
      <c r="N61" s="107" t="str">
        <f>IFERROR(VLOOKUP($A61,'★共通（5-1-1）'!$A$9:$AH$126,14,FALSE)&amp;"","")</f>
        <v>78</v>
      </c>
      <c r="O61" s="107" t="str">
        <f>IFERROR(VLOOKUP($A61,'★共通（5-1-1）'!$A$9:$AH$126,15,FALSE)&amp;"","")</f>
        <v/>
      </c>
      <c r="P61" s="107" t="str">
        <f>IFERROR(VLOOKUP($A61,'★共通（5-1-1）'!$A$9:$AH$126,16,FALSE)&amp;"","")</f>
        <v/>
      </c>
      <c r="Q61" s="107" t="str">
        <f>IFERROR(VLOOKUP($A61,'★共通（5-1-1）'!$A$9:$AH$126,17,FALSE)&amp;"","")</f>
        <v/>
      </c>
      <c r="R61" s="107" t="str">
        <f>IFERROR(VLOOKUP($A61,'★共通（5-1-1）'!$A$9:$AH$126,18,FALSE)&amp;"","")</f>
        <v/>
      </c>
      <c r="S61" s="107" t="str">
        <f>IFERROR(VLOOKUP($A61,'★共通（5-1-1）'!$A$9:$AH$126,19,FALSE)&amp;"","")</f>
        <v/>
      </c>
      <c r="T61" s="107" t="str">
        <f>IFERROR(VLOOKUP($A61,'★共通（5-1-1）'!$A$9:$AH$126,20,FALSE)&amp;"","")</f>
        <v/>
      </c>
      <c r="U61" s="107" t="str">
        <f>IFERROR(VLOOKUP($A61,'★共通（5-1-1）'!$A$9:$AH$126,21,FALSE)&amp;"","")</f>
        <v>78</v>
      </c>
      <c r="V61" s="107" t="str">
        <f>IFERROR(VLOOKUP($A61,'★共通（5-1-1）'!$A$9:$AH$126,22,FALSE)&amp;"","")</f>
        <v/>
      </c>
      <c r="W61" s="107" t="str">
        <f>IFERROR(VLOOKUP($A61,'★共通（5-1-1）'!$A$9:$AH$126,23,FALSE)&amp;"","")</f>
        <v/>
      </c>
      <c r="X61" s="107" t="str">
        <f>IFERROR(VLOOKUP($A61,'★共通（5-1-1）'!$A$9:$AH$126,24,FALSE)&amp;"","")</f>
        <v/>
      </c>
      <c r="Y61" s="107" t="str">
        <f>IFERROR(VLOOKUP($A61,'★共通（5-1-1）'!$A$9:$AH$126,25,FALSE)&amp;"","")</f>
        <v/>
      </c>
      <c r="Z61" s="107" t="str">
        <f>IFERROR(VLOOKUP($A61,'★共通（5-1-1）'!$A$9:$AH$126,26,FALSE)&amp;"","")</f>
        <v/>
      </c>
      <c r="AA61" s="107" t="str">
        <f>IFERROR(VLOOKUP($A61,'★共通（5-1-1）'!$A$9:$AH$126,27,FALSE)&amp;"","")</f>
        <v/>
      </c>
      <c r="AB61" s="107" t="str">
        <f>IFERROR(VLOOKUP($A61,'★共通（5-1-1）'!$A$9:$AH$126,28,FALSE)&amp;"","")</f>
        <v/>
      </c>
      <c r="AC61" s="107" t="str">
        <f>IFERROR(VLOOKUP($A61,'★共通（5-1-1）'!$A$9:$AH$126,29,FALSE)&amp;"","")</f>
        <v/>
      </c>
      <c r="AD61" s="107" t="str">
        <f>IFERROR(VLOOKUP($A61,'★共通（5-1-1）'!$A$9:$AH$126,30,FALSE)&amp;"","")</f>
        <v/>
      </c>
      <c r="AE61" s="107" t="str">
        <f>IFERROR(VLOOKUP($A61,'★共通（5-1-1）'!$A$9:$AH$126,31,FALSE)&amp;"","")</f>
        <v/>
      </c>
      <c r="AF61" s="107" t="str">
        <f>IFERROR(VLOOKUP($A61,'★共通（5-1-1）'!$A$9:$AH$126,32,FALSE)&amp;"","")</f>
        <v/>
      </c>
      <c r="AG61" s="107" t="str">
        <f>IFERROR(VLOOKUP($A61,'★共通（5-1-1）'!$A$9:$AH$126,33,FALSE)&amp;"","")</f>
        <v/>
      </c>
      <c r="AH61" s="107" t="str">
        <f>IFERROR(VLOOKUP($A61,'★共通（5-1-1）'!$A$9:$AH$126,34,FALSE)&amp;"","")</f>
        <v/>
      </c>
      <c r="AI61" s="61"/>
      <c r="AJ61" s="61"/>
      <c r="AK61" s="61"/>
      <c r="AL61" s="61"/>
      <c r="AM61" s="59"/>
    </row>
    <row r="62" spans="1:39" ht="216.75" customHeight="1">
      <c r="A62" s="105">
        <v>55</v>
      </c>
      <c r="B62" s="105" t="str">
        <f>IFERROR(VLOOKUP($A62,'★共通（5-1-1）'!$A$9:$AH$126,2,FALSE)&amp;"","")</f>
        <v>介護報酬の見直し</v>
      </c>
      <c r="C62" s="106" t="str">
        <f>IFERROR(VLOOKUP($A62,'★共通（5-1-1）'!$A$9:$AH$126,3,FALSE)&amp;"","")</f>
        <v>生活機能向上連携加算の見直し</v>
      </c>
      <c r="D62" s="105" t="str">
        <f>IFERROR(VLOOKUP($A62,'★共通（5-1-1）'!$A$9:$AH$126,4,FALSE)&amp;"","")</f>
        <v>生活機能向上連携加算Ⅰ（新）
生活機能向上連携加算Ⅱ</v>
      </c>
      <c r="E62" s="105" t="str">
        <f>IFERROR(VLOOKUP($A62,'★共通（5-1-1）'!$A$9:$AH$126,5,FALSE)&amp;"","")</f>
        <v/>
      </c>
      <c r="F62" s="106" t="str">
        <f>IFERROR(VLOOKUP($A62,'★共通（5-1-1）'!$A$9:$AH$126,6,FALSE)&amp;"","")</f>
        <v>・生活機能向上連携加算について、算定率が低い状況を踏まえ、その目的である外部のリハビリテーション専門職等との連携による自立支援・重度化防止に資する介護の推進を図る観点から、以下の見直し及び対応を行う。
　ア 通所系サービス、短期入所系サービス、居住系サービス、施設サービスにおける生活機能向上連携加算について、訪問介護等における同加算と同様に、ICT の活用等により、外部のリハビリテーション専門職等が当該サービス事業所を訪問せずに、利用者の状態を適切に把握し助言した場合について評価する区分を新たに設ける。
　イ 訪問系サービス、多機能系サービスにおける生活機能向上連携加算（Ⅱ）について、サービス提供責任者とリハビリテーション専門職等がそれぞれ利用者の自宅を訪問した上で、共同してカンファレンスを行う要件に関して、要介護者の生活機能を維持・向上させるためには多職種によるカンファレンスが効果的であることや、業務効率化の観点から、同カンファレンスについては利用者・家族も参加するサービス担当者会議の前後に時間を明確に区分した上で実施するサービス提供責任者及びリハビリテーション専門職等によるカンファレンスでも差し支えないことを明確化する。
　ウ 外部のリハビリテーション専門職等の連携先を見つけやすくするため、生活機能向上連携加算の算定要件上連携先となり得る訪問・通所リハビリテーション事業所が任意で情報を公表するなどの取組を進める。</v>
      </c>
      <c r="G62" s="107" t="str">
        <f>IFERROR(VLOOKUP($A62,'★共通（5-1-1）'!$A$9:$AH$126,7,FALSE)&amp;"","")</f>
        <v>79
・
80</v>
      </c>
      <c r="H62" s="107" t="str">
        <f>IFERROR(VLOOKUP($A62,'★共通（5-1-1）'!$A$9:$AH$126,8,FALSE)&amp;"","")</f>
        <v/>
      </c>
      <c r="I62" s="107" t="str">
        <f>IFERROR(VLOOKUP($A62,'★共通（5-1-1）'!$A$9:$AH$126,9,FALSE)&amp;"","")</f>
        <v/>
      </c>
      <c r="J62" s="107" t="str">
        <f>IFERROR(VLOOKUP($A62,'★共通（5-1-1）'!$A$9:$AH$126,10,FALSE)&amp;"","")</f>
        <v/>
      </c>
      <c r="K62" s="107" t="str">
        <f>IFERROR(VLOOKUP($A62,'★共通（5-1-1）'!$A$9:$AH$126,11,FALSE)&amp;"","")</f>
        <v/>
      </c>
      <c r="L62" s="107" t="str">
        <f>IFERROR(VLOOKUP($A62,'★共通（5-1-1）'!$A$9:$AH$126,12,FALSE)&amp;"","")</f>
        <v>79・80</v>
      </c>
      <c r="M62" s="107" t="str">
        <f>IFERROR(VLOOKUP($A62,'★共通（5-1-1）'!$A$9:$AH$126,13,FALSE)&amp;"","")</f>
        <v/>
      </c>
      <c r="N62" s="107" t="str">
        <f>IFERROR(VLOOKUP($A62,'★共通（5-1-1）'!$A$9:$AH$126,14,FALSE)&amp;"","")</f>
        <v>79
・
80</v>
      </c>
      <c r="O62" s="107" t="str">
        <f>IFERROR(VLOOKUP($A62,'★共通（5-1-1）'!$A$9:$AH$126,15,FALSE)&amp;"","")</f>
        <v/>
      </c>
      <c r="P62" s="107" t="str">
        <f>IFERROR(VLOOKUP($A62,'★共通（5-1-1）'!$A$9:$AH$126,16,FALSE)&amp;"","")</f>
        <v>79
・
80</v>
      </c>
      <c r="Q62" s="107" t="str">
        <f>IFERROR(VLOOKUP($A62,'★共通（5-1-1）'!$A$9:$AH$126,17,FALSE)&amp;"","")</f>
        <v/>
      </c>
      <c r="R62" s="107" t="str">
        <f>IFERROR(VLOOKUP($A62,'★共通（5-1-1）'!$A$9:$AH$126,18,FALSE)&amp;"","")</f>
        <v/>
      </c>
      <c r="S62" s="107" t="str">
        <f>IFERROR(VLOOKUP($A62,'★共通（5-1-1）'!$A$9:$AH$126,19,FALSE)&amp;"","")</f>
        <v>79
・
80</v>
      </c>
      <c r="T62" s="107" t="str">
        <f>IFERROR(VLOOKUP($A62,'★共通（5-1-1）'!$A$9:$AH$126,20,FALSE)&amp;"","")</f>
        <v/>
      </c>
      <c r="U62" s="107" t="str">
        <f>IFERROR(VLOOKUP($A62,'★共通（5-1-1）'!$A$9:$AH$126,21,FALSE)&amp;"","")</f>
        <v>79
・
80</v>
      </c>
      <c r="V62" s="107" t="str">
        <f>IFERROR(VLOOKUP($A62,'★共通（5-1-1）'!$A$9:$AH$126,22,FALSE)&amp;"","")</f>
        <v/>
      </c>
      <c r="W62" s="107" t="str">
        <f>IFERROR(VLOOKUP($A62,'★共通（5-1-1）'!$A$9:$AH$126,23,FALSE)&amp;"","")</f>
        <v>79
・
80</v>
      </c>
      <c r="X62" s="107" t="str">
        <f>IFERROR(VLOOKUP($A62,'★共通（5-1-1）'!$A$9:$AH$126,24,FALSE)&amp;"","")</f>
        <v>79
・
80</v>
      </c>
      <c r="Y62" s="107" t="str">
        <f>IFERROR(VLOOKUP($A62,'★共通（5-1-1）'!$A$9:$AH$126,25,FALSE)&amp;"","")</f>
        <v>79
・
80</v>
      </c>
      <c r="Z62" s="107" t="str">
        <f>IFERROR(VLOOKUP($A62,'★共通（5-1-1）'!$A$9:$AH$126,26,FALSE)&amp;"","")</f>
        <v>79
・
80</v>
      </c>
      <c r="AA62" s="107" t="str">
        <f>IFERROR(VLOOKUP($A62,'★共通（5-1-1）'!$A$9:$AH$126,27,FALSE)&amp;"","")</f>
        <v>79
・
80</v>
      </c>
      <c r="AB62" s="107" t="str">
        <f>IFERROR(VLOOKUP($A62,'★共通（5-1-1）'!$A$9:$AH$126,28,FALSE)&amp;"","")</f>
        <v/>
      </c>
      <c r="AC62" s="107" t="str">
        <f>IFERROR(VLOOKUP($A62,'★共通（5-1-1）'!$A$9:$AH$126,29,FALSE)&amp;"","")</f>
        <v/>
      </c>
      <c r="AD62" s="107" t="str">
        <f>IFERROR(VLOOKUP($A62,'★共通（5-1-1）'!$A$9:$AH$126,30,FALSE)&amp;"","")</f>
        <v>79
・
80</v>
      </c>
      <c r="AE62" s="107" t="str">
        <f>IFERROR(VLOOKUP($A62,'★共通（5-1-1）'!$A$9:$AH$126,31,FALSE)&amp;"","")</f>
        <v/>
      </c>
      <c r="AF62" s="107" t="str">
        <f>IFERROR(VLOOKUP($A62,'★共通（5-1-1）'!$A$9:$AH$126,32,FALSE)&amp;"","")</f>
        <v/>
      </c>
      <c r="AG62" s="107" t="str">
        <f>IFERROR(VLOOKUP($A62,'★共通（5-1-1）'!$A$9:$AH$126,33,FALSE)&amp;"","")</f>
        <v/>
      </c>
      <c r="AH62" s="107" t="str">
        <f>IFERROR(VLOOKUP($A62,'★共通（5-1-1）'!$A$9:$AH$126,34,FALSE)&amp;"","")</f>
        <v/>
      </c>
      <c r="AI62" s="71"/>
      <c r="AJ62" s="72"/>
      <c r="AK62" s="71"/>
      <c r="AL62" s="61"/>
      <c r="AM62" s="59"/>
    </row>
    <row r="63" spans="1:39" ht="251.25" customHeight="1">
      <c r="A63" s="105">
        <v>56</v>
      </c>
      <c r="B63" s="105" t="str">
        <f>IFERROR(VLOOKUP($A63,'★共通（5-1-1）'!$A$9:$AH$126,2,FALSE)&amp;"","")</f>
        <v>介護報酬の見直し</v>
      </c>
      <c r="C63" s="106" t="str">
        <f>IFERROR(VLOOKUP($A63,'★共通（5-1-1）'!$A$9:$AH$126,3,FALSE)&amp;"","")</f>
        <v xml:space="preserve">通所介護における個別機能訓練加算の見直し
</v>
      </c>
      <c r="D63" s="105" t="str">
        <f>IFERROR(VLOOKUP($A63,'★共通（5-1-1）'!$A$9:$AH$126,4,FALSE)&amp;"","")</f>
        <v>個別機能訓練加算Ⅰイ
個別機能訓練加算Ⅰロ
個別機能訓練加算Ⅱ（新）</v>
      </c>
      <c r="E63" s="105" t="str">
        <f>IFERROR(VLOOKUP($A63,'★共通（5-1-1）'!$A$9:$AH$126,5,FALSE)&amp;"","")</f>
        <v/>
      </c>
      <c r="F63" s="106" t="str">
        <f>IFERROR(VLOOKUP($A63,'★共通（5-1-1）'!$A$9:$AH$126,6,FALSE)&amp;"","")</f>
        <v>・通所介護における個別機能訓練加算について、より利用者の自立支援等に資する個別機能訓練の提供を促進する観点から、加算の取得状況や加算を取得した事業所の機能訓練の実施状況等を踏まえ、以下の見直しを行う。
　ア 加算（Ⅰ）（身体機能向上を目的とする機能訓練を評価）及び加算（Ⅱ）（生活機能向上を目的とする機能訓練を評価）を統合する。
　イ 人員配置について、小規模事業所でも必要な人員の確保を可能とする観点から、機能訓練指導員の専従１名以上（配置時間帯の定めなし）の配置を求める（現行の加算（Ⅱ）の要件）。
　ウ 機能訓練項目について、利用者の心身の状況に応じて、身体機能・生活機能向上を目的とする機能訓練項目を柔軟に設定することを可能とする。
　エ 訓練対象者及び実施者について、５人程度以下の小集団又は個別に、機能訓練指導員が直接実施することとする（現行の加算（Ⅱ）の要件）。
　オ 人員欠如減算又は定員超過減算を算定している場合は、算定できないこととする。
　カ 上記を基本としつつ、これまで加算（Ⅰ）及び加算（Ⅱ）を併算定している事業所があることを踏まえ、機能訓練指導員について、イで求める機能訓練指導員に加えて専従１名以上をサービス提供時間帯を通じて配置した場合を評価する上位の加算区分を設ける。
　キ CHASE へのデータ提出とフィードバックの活用による更なる PDCA サイクルの推進・ケアの向上を図ることを評価する新たな区分を設ける。（※３（２）①イ参照）</v>
      </c>
      <c r="G63" s="107" t="str">
        <f>IFERROR(VLOOKUP($A63,'★共通（5-1-1）'!$A$9:$AH$126,7,FALSE)&amp;"","")</f>
        <v/>
      </c>
      <c r="H63" s="107" t="str">
        <f>IFERROR(VLOOKUP($A63,'★共通（5-1-1）'!$A$9:$AH$126,8,FALSE)&amp;"","")</f>
        <v/>
      </c>
      <c r="I63" s="107" t="str">
        <f>IFERROR(VLOOKUP($A63,'★共通（5-1-1）'!$A$9:$AH$126,9,FALSE)&amp;"","")</f>
        <v/>
      </c>
      <c r="J63" s="107" t="str">
        <f>IFERROR(VLOOKUP($A63,'★共通（5-1-1）'!$A$9:$AH$126,10,FALSE)&amp;"","")</f>
        <v/>
      </c>
      <c r="K63" s="107" t="str">
        <f>IFERROR(VLOOKUP($A63,'★共通（5-1-1）'!$A$9:$AH$126,11,FALSE)&amp;"","")</f>
        <v/>
      </c>
      <c r="L63" s="107" t="str">
        <f>IFERROR(VLOOKUP($A63,'★共通（5-1-1）'!$A$9:$AH$126,12,FALSE)&amp;"","")</f>
        <v>81</v>
      </c>
      <c r="M63" s="107" t="str">
        <f>IFERROR(VLOOKUP($A63,'★共通（5-1-1）'!$A$9:$AH$126,13,FALSE)&amp;"","")</f>
        <v/>
      </c>
      <c r="N63" s="107" t="str">
        <f>IFERROR(VLOOKUP($A63,'★共通（5-1-1）'!$A$9:$AH$126,14,FALSE)&amp;"","")</f>
        <v/>
      </c>
      <c r="O63" s="107" t="str">
        <f>IFERROR(VLOOKUP($A63,'★共通（5-1-1）'!$A$9:$AH$126,15,FALSE)&amp;"","")</f>
        <v/>
      </c>
      <c r="P63" s="107" t="str">
        <f>IFERROR(VLOOKUP($A63,'★共通（5-1-1）'!$A$9:$AH$126,16,FALSE)&amp;"","")</f>
        <v/>
      </c>
      <c r="Q63" s="107" t="str">
        <f>IFERROR(VLOOKUP($A63,'★共通（5-1-1）'!$A$9:$AH$126,17,FALSE)&amp;"","")</f>
        <v/>
      </c>
      <c r="R63" s="107" t="str">
        <f>IFERROR(VLOOKUP($A63,'★共通（5-1-1）'!$A$9:$AH$126,18,FALSE)&amp;"","")</f>
        <v/>
      </c>
      <c r="S63" s="107" t="str">
        <f>IFERROR(VLOOKUP($A63,'★共通（5-1-1）'!$A$9:$AH$126,19,FALSE)&amp;"","")</f>
        <v/>
      </c>
      <c r="T63" s="107" t="str">
        <f>IFERROR(VLOOKUP($A63,'★共通（5-1-1）'!$A$9:$AH$126,20,FALSE)&amp;"","")</f>
        <v/>
      </c>
      <c r="U63" s="107" t="str">
        <f>IFERROR(VLOOKUP($A63,'★共通（5-1-1）'!$A$9:$AH$126,21,FALSE)&amp;"","")</f>
        <v>81</v>
      </c>
      <c r="V63" s="107" t="str">
        <f>IFERROR(VLOOKUP($A63,'★共通（5-1-1）'!$A$9:$AH$126,22,FALSE)&amp;"","")</f>
        <v/>
      </c>
      <c r="W63" s="107" t="str">
        <f>IFERROR(VLOOKUP($A63,'★共通（5-1-1）'!$A$9:$AH$126,23,FALSE)&amp;"","")</f>
        <v/>
      </c>
      <c r="X63" s="107" t="str">
        <f>IFERROR(VLOOKUP($A63,'★共通（5-1-1）'!$A$9:$AH$126,24,FALSE)&amp;"","")</f>
        <v/>
      </c>
      <c r="Y63" s="107" t="str">
        <f>IFERROR(VLOOKUP($A63,'★共通（5-1-1）'!$A$9:$AH$126,25,FALSE)&amp;"","")</f>
        <v/>
      </c>
      <c r="Z63" s="107" t="str">
        <f>IFERROR(VLOOKUP($A63,'★共通（5-1-1）'!$A$9:$AH$126,26,FALSE)&amp;"","")</f>
        <v/>
      </c>
      <c r="AA63" s="107" t="str">
        <f>IFERROR(VLOOKUP($A63,'★共通（5-1-1）'!$A$9:$AH$126,27,FALSE)&amp;"","")</f>
        <v/>
      </c>
      <c r="AB63" s="107" t="str">
        <f>IFERROR(VLOOKUP($A63,'★共通（5-1-1）'!$A$9:$AH$126,28,FALSE)&amp;"","")</f>
        <v/>
      </c>
      <c r="AC63" s="107" t="str">
        <f>IFERROR(VLOOKUP($A63,'★共通（5-1-1）'!$A$9:$AH$126,29,FALSE)&amp;"","")</f>
        <v/>
      </c>
      <c r="AD63" s="107" t="str">
        <f>IFERROR(VLOOKUP($A63,'★共通（5-1-1）'!$A$9:$AH$126,30,FALSE)&amp;"","")</f>
        <v/>
      </c>
      <c r="AE63" s="107" t="str">
        <f>IFERROR(VLOOKUP($A63,'★共通（5-1-1）'!$A$9:$AH$126,31,FALSE)&amp;"","")</f>
        <v/>
      </c>
      <c r="AF63" s="107" t="str">
        <f>IFERROR(VLOOKUP($A63,'★共通（5-1-1）'!$A$9:$AH$126,32,FALSE)&amp;"","")</f>
        <v/>
      </c>
      <c r="AG63" s="107" t="str">
        <f>IFERROR(VLOOKUP($A63,'★共通（5-1-1）'!$A$9:$AH$126,33,FALSE)&amp;"","")</f>
        <v/>
      </c>
      <c r="AH63" s="107" t="str">
        <f>IFERROR(VLOOKUP($A63,'★共通（5-1-1）'!$A$9:$AH$126,34,FALSE)&amp;"","")</f>
        <v/>
      </c>
      <c r="AI63" s="60"/>
      <c r="AJ63" s="72"/>
      <c r="AK63" s="60"/>
      <c r="AL63" s="61"/>
      <c r="AM63" s="59"/>
    </row>
    <row r="64" spans="1:39" ht="175.5" customHeight="1">
      <c r="A64" s="105">
        <v>57</v>
      </c>
      <c r="B64" s="105" t="str">
        <f>IFERROR(VLOOKUP($A64,'★共通（5-1-1）'!$A$9:$AH$126,2,FALSE)&amp;"","")</f>
        <v>介護報酬の見直し</v>
      </c>
      <c r="C64" s="106" t="str">
        <f>IFERROR(VLOOKUP($A64,'★共通（5-1-1）'!$A$9:$AH$126,3,FALSE)&amp;"","")</f>
        <v>通所介護等の入浴介助加算の見直し</v>
      </c>
      <c r="D64" s="105" t="str">
        <f>IFERROR(VLOOKUP($A64,'★共通（5-1-1）'!$A$9:$AH$126,4,FALSE)&amp;"","")</f>
        <v/>
      </c>
      <c r="E64" s="105" t="str">
        <f>IFERROR(VLOOKUP($A64,'★共通（5-1-1）'!$A$9:$AH$126,5,FALSE)&amp;"","")</f>
        <v/>
      </c>
      <c r="F64" s="106" t="str">
        <f>IFERROR(VLOOKUP($A64,'★共通（5-1-1）'!$A$9:$AH$126,6,FALSE)&amp;"","")</f>
        <v>・通所介護等における入浴介助加算について、利用者の自宅での入浴の自立を図る観点から、以下の見直しを行う。
　ア 利用者が自宅において、自身又は家族等の介助によって入浴を行うことができるよう、利用者の身体状況や医師・理学療法士・作業療法士・介護福祉士・介護支援専門員等が訪問により把握した利用者宅の浴室の環境を踏まえた個別の入浴計画を作成し、同計画に基づき事業所において個別の入浴介助を行うことを評価する新たな区分を設ける。
　イ 現行相当の加算区分については、現行の入浴介助加算は多くの事業所で算定されていることを踏まえ、また、新たな加算区分の取組を促進する観点から、評価の見直しを行う。</v>
      </c>
      <c r="G64" s="107" t="str">
        <f>IFERROR(VLOOKUP($A64,'★共通（5-1-1）'!$A$9:$AH$126,7,FALSE)&amp;"","")</f>
        <v/>
      </c>
      <c r="H64" s="107" t="str">
        <f>IFERROR(VLOOKUP($A64,'★共通（5-1-1）'!$A$9:$AH$126,8,FALSE)&amp;"","")</f>
        <v/>
      </c>
      <c r="I64" s="107" t="str">
        <f>IFERROR(VLOOKUP($A64,'★共通（5-1-1）'!$A$9:$AH$126,9,FALSE)&amp;"","")</f>
        <v/>
      </c>
      <c r="J64" s="107" t="str">
        <f>IFERROR(VLOOKUP($A64,'★共通（5-1-1）'!$A$9:$AH$126,10,FALSE)&amp;"","")</f>
        <v/>
      </c>
      <c r="K64" s="107" t="str">
        <f>IFERROR(VLOOKUP($A64,'★共通（5-1-1）'!$A$9:$AH$126,11,FALSE)&amp;"","")</f>
        <v/>
      </c>
      <c r="L64" s="107" t="str">
        <f>IFERROR(VLOOKUP($A64,'★共通（5-1-1）'!$A$9:$AH$126,12,FALSE)&amp;"","")</f>
        <v>82</v>
      </c>
      <c r="M64" s="107" t="str">
        <f>IFERROR(VLOOKUP($A64,'★共通（5-1-1）'!$A$9:$AH$126,13,FALSE)&amp;"","")</f>
        <v/>
      </c>
      <c r="N64" s="107" t="str">
        <f>IFERROR(VLOOKUP($A64,'★共通（5-1-1）'!$A$9:$AH$126,14,FALSE)&amp;"","")</f>
        <v/>
      </c>
      <c r="O64" s="107" t="str">
        <f>IFERROR(VLOOKUP($A64,'★共通（5-1-1）'!$A$9:$AH$126,15,FALSE)&amp;"","")</f>
        <v/>
      </c>
      <c r="P64" s="107" t="str">
        <f>IFERROR(VLOOKUP($A64,'★共通（5-1-1）'!$A$9:$AH$126,16,FALSE)&amp;"","")</f>
        <v/>
      </c>
      <c r="Q64" s="107" t="str">
        <f>IFERROR(VLOOKUP($A64,'★共通（5-1-1）'!$A$9:$AH$126,17,FALSE)&amp;"","")</f>
        <v/>
      </c>
      <c r="R64" s="107" t="str">
        <f>IFERROR(VLOOKUP($A64,'★共通（5-1-1）'!$A$9:$AH$126,18,FALSE)&amp;"","")</f>
        <v/>
      </c>
      <c r="S64" s="107" t="str">
        <f>IFERROR(VLOOKUP($A64,'★共通（5-1-1）'!$A$9:$AH$126,19,FALSE)&amp;"","")</f>
        <v/>
      </c>
      <c r="T64" s="107" t="str">
        <f>IFERROR(VLOOKUP($A64,'★共通（5-1-1）'!$A$9:$AH$126,20,FALSE)&amp;"","")</f>
        <v/>
      </c>
      <c r="U64" s="107" t="str">
        <f>IFERROR(VLOOKUP($A64,'★共通（5-1-1）'!$A$9:$AH$126,21,FALSE)&amp;"","")</f>
        <v>82</v>
      </c>
      <c r="V64" s="107" t="str">
        <f>IFERROR(VLOOKUP($A64,'★共通（5-1-1）'!$A$9:$AH$126,22,FALSE)&amp;"","")</f>
        <v/>
      </c>
      <c r="W64" s="107" t="str">
        <f>IFERROR(VLOOKUP($A64,'★共通（5-1-1）'!$A$9:$AH$126,23,FALSE)&amp;"","")</f>
        <v>82</v>
      </c>
      <c r="X64" s="107" t="str">
        <f>IFERROR(VLOOKUP($A64,'★共通（5-1-1）'!$A$9:$AH$126,24,FALSE)&amp;"","")</f>
        <v/>
      </c>
      <c r="Y64" s="107" t="str">
        <f>IFERROR(VLOOKUP($A64,'★共通（5-1-1）'!$A$9:$AH$126,25,FALSE)&amp;"","")</f>
        <v/>
      </c>
      <c r="Z64" s="107" t="str">
        <f>IFERROR(VLOOKUP($A64,'★共通（5-1-1）'!$A$9:$AH$126,26,FALSE)&amp;"","")</f>
        <v/>
      </c>
      <c r="AA64" s="107" t="str">
        <f>IFERROR(VLOOKUP($A64,'★共通（5-1-1）'!$A$9:$AH$126,27,FALSE)&amp;"","")</f>
        <v/>
      </c>
      <c r="AB64" s="107" t="str">
        <f>IFERROR(VLOOKUP($A64,'★共通（5-1-1）'!$A$9:$AH$126,28,FALSE)&amp;"","")</f>
        <v/>
      </c>
      <c r="AC64" s="107" t="str">
        <f>IFERROR(VLOOKUP($A64,'★共通（5-1-1）'!$A$9:$AH$126,29,FALSE)&amp;"","")</f>
        <v/>
      </c>
      <c r="AD64" s="107" t="str">
        <f>IFERROR(VLOOKUP($A64,'★共通（5-1-1）'!$A$9:$AH$126,30,FALSE)&amp;"","")</f>
        <v/>
      </c>
      <c r="AE64" s="107" t="str">
        <f>IFERROR(VLOOKUP($A64,'★共通（5-1-1）'!$A$9:$AH$126,31,FALSE)&amp;"","")</f>
        <v/>
      </c>
      <c r="AF64" s="107" t="str">
        <f>IFERROR(VLOOKUP($A64,'★共通（5-1-1）'!$A$9:$AH$126,32,FALSE)&amp;"","")</f>
        <v/>
      </c>
      <c r="AG64" s="107" t="str">
        <f>IFERROR(VLOOKUP($A64,'★共通（5-1-1）'!$A$9:$AH$126,33,FALSE)&amp;"","")</f>
        <v/>
      </c>
      <c r="AH64" s="107" t="str">
        <f>IFERROR(VLOOKUP($A64,'★共通（5-1-1）'!$A$9:$AH$126,34,FALSE)&amp;"","")</f>
        <v/>
      </c>
      <c r="AI64" s="65"/>
      <c r="AJ64" s="65"/>
      <c r="AK64" s="65"/>
      <c r="AL64" s="61"/>
      <c r="AM64" s="59"/>
    </row>
    <row r="65" spans="1:39" ht="164.25" customHeight="1">
      <c r="A65" s="105">
        <v>58</v>
      </c>
      <c r="B65" s="105" t="str">
        <f>IFERROR(VLOOKUP($A65,'★共通（5-1-1）'!$A$9:$AH$126,2,FALSE)&amp;"","")</f>
        <v>介護報酬の見直し</v>
      </c>
      <c r="C65" s="106" t="str">
        <f>IFERROR(VLOOKUP($A65,'★共通（5-1-1）'!$A$9:$AH$126,3,FALSE)&amp;"","")</f>
        <v xml:space="preserve">通所リハビリテーションの入浴介助加算の見直し
</v>
      </c>
      <c r="D65" s="105" t="str">
        <f>IFERROR(VLOOKUP($A65,'★共通（5-1-1）'!$A$9:$AH$126,4,FALSE)&amp;"","")</f>
        <v>入浴介助加算Ⅰ
入浴介助加算Ⅱ（新）</v>
      </c>
      <c r="E65" s="105" t="str">
        <f>IFERROR(VLOOKUP($A65,'★共通（5-1-1）'!$A$9:$AH$126,5,FALSE)&amp;"","")</f>
        <v/>
      </c>
      <c r="F65" s="106" t="str">
        <f>IFERROR(VLOOKUP($A65,'★共通（5-1-1）'!$A$9:$AH$126,6,FALSE)&amp;"","")</f>
        <v>・通所リハビリテーションにおける入浴介助加算について、利用者の自宅での入浴の自立を図る観点から、以下の見直しを行う。
　ア 利用者が自宅において、自身又は家族等の介助によって入浴を行うことができるよう、利用者の身体状況や医師・理学療法士・作業療法士・介護支援専門員等が訪問により把握した利用者宅の浴室の環境を踏まえた個別の入浴計画を医師との連携の下に作成し、同計画に基づき事業所において個別の入浴介助を行うことを評価する新たな区分を設ける。
　イ 現行相当の加算区分については、現行の入浴介助加算は多くの事業所で算定されていることを踏まえ、また、新たな加算区分の取組を促進する観点から、評価の見直しを行う。</v>
      </c>
      <c r="G65" s="107" t="str">
        <f>IFERROR(VLOOKUP($A65,'★共通（5-1-1）'!$A$9:$AH$126,7,FALSE)&amp;"","")</f>
        <v/>
      </c>
      <c r="H65" s="107" t="str">
        <f>IFERROR(VLOOKUP($A65,'★共通（5-1-1）'!$A$9:$AH$126,8,FALSE)&amp;"","")</f>
        <v/>
      </c>
      <c r="I65" s="107" t="str">
        <f>IFERROR(VLOOKUP($A65,'★共通（5-1-1）'!$A$9:$AH$126,9,FALSE)&amp;"","")</f>
        <v/>
      </c>
      <c r="J65" s="107" t="str">
        <f>IFERROR(VLOOKUP($A65,'★共通（5-1-1）'!$A$9:$AH$126,10,FALSE)&amp;"","")</f>
        <v/>
      </c>
      <c r="K65" s="107" t="str">
        <f>IFERROR(VLOOKUP($A65,'★共通（5-1-1）'!$A$9:$AH$126,11,FALSE)&amp;"","")</f>
        <v/>
      </c>
      <c r="L65" s="107" t="str">
        <f>IFERROR(VLOOKUP($A65,'★共通（5-1-1）'!$A$9:$AH$126,12,FALSE)&amp;"","")</f>
        <v/>
      </c>
      <c r="M65" s="107" t="str">
        <f>IFERROR(VLOOKUP($A65,'★共通（5-1-1）'!$A$9:$AH$126,13,FALSE)&amp;"","")</f>
        <v>83</v>
      </c>
      <c r="N65" s="107" t="str">
        <f>IFERROR(VLOOKUP($A65,'★共通（5-1-1）'!$A$9:$AH$126,14,FALSE)&amp;"","")</f>
        <v/>
      </c>
      <c r="O65" s="107" t="str">
        <f>IFERROR(VLOOKUP($A65,'★共通（5-1-1）'!$A$9:$AH$126,15,FALSE)&amp;"","")</f>
        <v/>
      </c>
      <c r="P65" s="107" t="str">
        <f>IFERROR(VLOOKUP($A65,'★共通（5-1-1）'!$A$9:$AH$126,16,FALSE)&amp;"","")</f>
        <v/>
      </c>
      <c r="Q65" s="107" t="str">
        <f>IFERROR(VLOOKUP($A65,'★共通（5-1-1）'!$A$9:$AH$126,17,FALSE)&amp;"","")</f>
        <v/>
      </c>
      <c r="R65" s="107" t="str">
        <f>IFERROR(VLOOKUP($A65,'★共通（5-1-1）'!$A$9:$AH$126,18,FALSE)&amp;"","")</f>
        <v/>
      </c>
      <c r="S65" s="107" t="str">
        <f>IFERROR(VLOOKUP($A65,'★共通（5-1-1）'!$A$9:$AH$126,19,FALSE)&amp;"","")</f>
        <v/>
      </c>
      <c r="T65" s="107" t="str">
        <f>IFERROR(VLOOKUP($A65,'★共通（5-1-1）'!$A$9:$AH$126,20,FALSE)&amp;"","")</f>
        <v/>
      </c>
      <c r="U65" s="107" t="str">
        <f>IFERROR(VLOOKUP($A65,'★共通（5-1-1）'!$A$9:$AH$126,21,FALSE)&amp;"","")</f>
        <v/>
      </c>
      <c r="V65" s="107" t="str">
        <f>IFERROR(VLOOKUP($A65,'★共通（5-1-1）'!$A$9:$AH$126,22,FALSE)&amp;"","")</f>
        <v/>
      </c>
      <c r="W65" s="107" t="str">
        <f>IFERROR(VLOOKUP($A65,'★共通（5-1-1）'!$A$9:$AH$126,23,FALSE)&amp;"","")</f>
        <v/>
      </c>
      <c r="X65" s="107" t="str">
        <f>IFERROR(VLOOKUP($A65,'★共通（5-1-1）'!$A$9:$AH$126,24,FALSE)&amp;"","")</f>
        <v/>
      </c>
      <c r="Y65" s="107" t="str">
        <f>IFERROR(VLOOKUP($A65,'★共通（5-1-1）'!$A$9:$AH$126,25,FALSE)&amp;"","")</f>
        <v/>
      </c>
      <c r="Z65" s="107" t="str">
        <f>IFERROR(VLOOKUP($A65,'★共通（5-1-1）'!$A$9:$AH$126,26,FALSE)&amp;"","")</f>
        <v/>
      </c>
      <c r="AA65" s="107" t="str">
        <f>IFERROR(VLOOKUP($A65,'★共通（5-1-1）'!$A$9:$AH$126,27,FALSE)&amp;"","")</f>
        <v/>
      </c>
      <c r="AB65" s="107" t="str">
        <f>IFERROR(VLOOKUP($A65,'★共通（5-1-1）'!$A$9:$AH$126,28,FALSE)&amp;"","")</f>
        <v/>
      </c>
      <c r="AC65" s="107" t="str">
        <f>IFERROR(VLOOKUP($A65,'★共通（5-1-1）'!$A$9:$AH$126,29,FALSE)&amp;"","")</f>
        <v/>
      </c>
      <c r="AD65" s="107" t="str">
        <f>IFERROR(VLOOKUP($A65,'★共通（5-1-1）'!$A$9:$AH$126,30,FALSE)&amp;"","")</f>
        <v/>
      </c>
      <c r="AE65" s="107" t="str">
        <f>IFERROR(VLOOKUP($A65,'★共通（5-1-1）'!$A$9:$AH$126,31,FALSE)&amp;"","")</f>
        <v/>
      </c>
      <c r="AF65" s="107" t="str">
        <f>IFERROR(VLOOKUP($A65,'★共通（5-1-1）'!$A$9:$AH$126,32,FALSE)&amp;"","")</f>
        <v/>
      </c>
      <c r="AG65" s="107" t="str">
        <f>IFERROR(VLOOKUP($A65,'★共通（5-1-1）'!$A$9:$AH$126,33,FALSE)&amp;"","")</f>
        <v/>
      </c>
      <c r="AH65" s="107" t="str">
        <f>IFERROR(VLOOKUP($A65,'★共通（5-1-1）'!$A$9:$AH$126,34,FALSE)&amp;"","")</f>
        <v/>
      </c>
      <c r="AI65" s="61"/>
      <c r="AJ65" s="61"/>
      <c r="AK65" s="61"/>
      <c r="AL65" s="61"/>
      <c r="AM65" s="59"/>
    </row>
    <row r="66" spans="1:39" ht="68.25" customHeight="1">
      <c r="A66" s="105">
        <v>59</v>
      </c>
      <c r="B66" s="105" t="str">
        <f>IFERROR(VLOOKUP($A66,'★共通（5-1-1）'!$A$9:$AH$126,2,FALSE)&amp;"","")</f>
        <v>介護報酬の見直し</v>
      </c>
      <c r="C66" s="106" t="str">
        <f>IFERROR(VLOOKUP($A66,'★共通（5-1-1）'!$A$9:$AH$126,3,FALSE)&amp;"","")</f>
        <v>介護付きホームにおける個別機能訓練加算の見直し</v>
      </c>
      <c r="D66" s="105" t="str">
        <f>IFERROR(VLOOKUP($A66,'★共通（5-1-1）'!$A$9:$AH$126,4,FALSE)&amp;"","")</f>
        <v>個別機能訓練加算Ⅰ
個別機能訓練加算Ⅱ（新）</v>
      </c>
      <c r="E66" s="105" t="str">
        <f>IFERROR(VLOOKUP($A66,'★共通（5-1-1）'!$A$9:$AH$126,5,FALSE)&amp;"","")</f>
        <v/>
      </c>
      <c r="F66" s="106" t="str">
        <f>IFERROR(VLOOKUP($A66,'★共通（5-1-1）'!$A$9:$AH$126,6,FALSE)&amp;"","")</f>
        <v xml:space="preserve">・介護付きホームにおける個別機能訓練加算について、より利用者の自立支援等に資する個別機能訓練の提供を促進する観点から、CHASE へのデータ提出とフィードバックの活用による更なる PDCA サイクルの推進・ケアの向上を図ることを評価する新たな区分を設ける。（※３（２）①イ参照）※新設
</v>
      </c>
      <c r="G66" s="107" t="str">
        <f>IFERROR(VLOOKUP($A66,'★共通（5-1-1）'!$A$9:$AH$126,7,FALSE)&amp;"","")</f>
        <v/>
      </c>
      <c r="H66" s="107" t="str">
        <f>IFERROR(VLOOKUP($A66,'★共通（5-1-1）'!$A$9:$AH$126,8,FALSE)&amp;"","")</f>
        <v/>
      </c>
      <c r="I66" s="107" t="str">
        <f>IFERROR(VLOOKUP($A66,'★共通（5-1-1）'!$A$9:$AH$126,9,FALSE)&amp;"","")</f>
        <v/>
      </c>
      <c r="J66" s="107" t="str">
        <f>IFERROR(VLOOKUP($A66,'★共通（5-1-1）'!$A$9:$AH$126,10,FALSE)&amp;"","")</f>
        <v/>
      </c>
      <c r="K66" s="107" t="str">
        <f>IFERROR(VLOOKUP($A66,'★共通（5-1-1）'!$A$9:$AH$126,11,FALSE)&amp;"","")</f>
        <v/>
      </c>
      <c r="L66" s="107" t="str">
        <f>IFERROR(VLOOKUP($A66,'★共通（5-1-1）'!$A$9:$AH$126,12,FALSE)&amp;"","")</f>
        <v/>
      </c>
      <c r="M66" s="107" t="str">
        <f>IFERROR(VLOOKUP($A66,'★共通（5-1-1）'!$A$9:$AH$126,13,FALSE)&amp;"","")</f>
        <v/>
      </c>
      <c r="N66" s="107" t="str">
        <f>IFERROR(VLOOKUP($A66,'★共通（5-1-1）'!$A$9:$AH$126,14,FALSE)&amp;"","")</f>
        <v/>
      </c>
      <c r="O66" s="107" t="str">
        <f>IFERROR(VLOOKUP($A66,'★共通（5-1-1）'!$A$9:$AH$126,15,FALSE)&amp;"","")</f>
        <v/>
      </c>
      <c r="P66" s="107" t="str">
        <f>IFERROR(VLOOKUP($A66,'★共通（5-1-1）'!$A$9:$AH$126,16,FALSE)&amp;"","")</f>
        <v>84</v>
      </c>
      <c r="Q66" s="107" t="str">
        <f>IFERROR(VLOOKUP($A66,'★共通（5-1-1）'!$A$9:$AH$126,17,FALSE)&amp;"","")</f>
        <v/>
      </c>
      <c r="R66" s="107" t="str">
        <f>IFERROR(VLOOKUP($A66,'★共通（5-1-1）'!$A$9:$AH$126,18,FALSE)&amp;"","")</f>
        <v/>
      </c>
      <c r="S66" s="107" t="str">
        <f>IFERROR(VLOOKUP($A66,'★共通（5-1-1）'!$A$9:$AH$126,19,FALSE)&amp;"","")</f>
        <v/>
      </c>
      <c r="T66" s="107" t="str">
        <f>IFERROR(VLOOKUP($A66,'★共通（5-1-1）'!$A$9:$AH$126,20,FALSE)&amp;"","")</f>
        <v/>
      </c>
      <c r="U66" s="107" t="str">
        <f>IFERROR(VLOOKUP($A66,'★共通（5-1-1）'!$A$9:$AH$126,21,FALSE)&amp;"","")</f>
        <v/>
      </c>
      <c r="V66" s="107" t="str">
        <f>IFERROR(VLOOKUP($A66,'★共通（5-1-1）'!$A$9:$AH$126,22,FALSE)&amp;"","")</f>
        <v/>
      </c>
      <c r="W66" s="107" t="str">
        <f>IFERROR(VLOOKUP($A66,'★共通（5-1-1）'!$A$9:$AH$126,23,FALSE)&amp;"","")</f>
        <v/>
      </c>
      <c r="X66" s="107" t="str">
        <f>IFERROR(VLOOKUP($A66,'★共通（5-1-1）'!$A$9:$AH$126,24,FALSE)&amp;"","")</f>
        <v/>
      </c>
      <c r="Y66" s="107" t="str">
        <f>IFERROR(VLOOKUP($A66,'★共通（5-1-1）'!$A$9:$AH$126,25,FALSE)&amp;"","")</f>
        <v/>
      </c>
      <c r="Z66" s="107" t="str">
        <f>IFERROR(VLOOKUP($A66,'★共通（5-1-1）'!$A$9:$AH$126,26,FALSE)&amp;"","")</f>
        <v>84</v>
      </c>
      <c r="AA66" s="107" t="str">
        <f>IFERROR(VLOOKUP($A66,'★共通（5-1-1）'!$A$9:$AH$126,27,FALSE)&amp;"","")</f>
        <v/>
      </c>
      <c r="AB66" s="107" t="str">
        <f>IFERROR(VLOOKUP($A66,'★共通（5-1-1）'!$A$9:$AH$126,28,FALSE)&amp;"","")</f>
        <v/>
      </c>
      <c r="AC66" s="107" t="str">
        <f>IFERROR(VLOOKUP($A66,'★共通（5-1-1）'!$A$9:$AH$126,29,FALSE)&amp;"","")</f>
        <v/>
      </c>
      <c r="AD66" s="107" t="str">
        <f>IFERROR(VLOOKUP($A66,'★共通（5-1-1）'!$A$9:$AH$126,30,FALSE)&amp;"","")</f>
        <v/>
      </c>
      <c r="AE66" s="107" t="str">
        <f>IFERROR(VLOOKUP($A66,'★共通（5-1-1）'!$A$9:$AH$126,31,FALSE)&amp;"","")</f>
        <v/>
      </c>
      <c r="AF66" s="107" t="str">
        <f>IFERROR(VLOOKUP($A66,'★共通（5-1-1）'!$A$9:$AH$126,32,FALSE)&amp;"","")</f>
        <v/>
      </c>
      <c r="AG66" s="107" t="str">
        <f>IFERROR(VLOOKUP($A66,'★共通（5-1-1）'!$A$9:$AH$126,33,FALSE)&amp;"","")</f>
        <v/>
      </c>
      <c r="AH66" s="107" t="str">
        <f>IFERROR(VLOOKUP($A66,'★共通（5-1-1）'!$A$9:$AH$126,34,FALSE)&amp;"","")</f>
        <v/>
      </c>
      <c r="AI66" s="61"/>
      <c r="AJ66" s="61"/>
      <c r="AK66" s="61"/>
      <c r="AL66" s="61"/>
      <c r="AM66" s="59"/>
    </row>
    <row r="67" spans="1:39" ht="78.75" customHeight="1">
      <c r="A67" s="105">
        <v>60</v>
      </c>
      <c r="B67" s="105" t="str">
        <f>IFERROR(VLOOKUP($A67,'★共通（5-1-1）'!$A$9:$AH$126,2,FALSE)&amp;"","")</f>
        <v>介護報酬の見直し</v>
      </c>
      <c r="C67" s="106" t="str">
        <f>IFERROR(VLOOKUP($A67,'★共通（5-1-1）'!$A$9:$AH$126,3,FALSE)&amp;"","")</f>
        <v>特別養護老人ホームにおける個別機能訓練加算の見直し</v>
      </c>
      <c r="D67" s="105" t="str">
        <f>IFERROR(VLOOKUP($A67,'★共通（5-1-1）'!$A$9:$AH$126,4,FALSE)&amp;"","")</f>
        <v>個別機能訓練加算Ⅰ
個別機能訓練加算Ⅱ（新）</v>
      </c>
      <c r="E67" s="105" t="str">
        <f>IFERROR(VLOOKUP($A67,'★共通（5-1-1）'!$A$9:$AH$126,5,FALSE)&amp;"","")</f>
        <v/>
      </c>
      <c r="F67" s="106" t="str">
        <f>IFERROR(VLOOKUP($A67,'★共通（5-1-1）'!$A$9:$AH$126,6,FALSE)&amp;"","")</f>
        <v xml:space="preserve">・特別養護老人ホームにおける個別機能訓練加算について、より利用者の自立支援等に資する個別機能訓練の提供を促進する観点から、CHASE へのデータ提出とフィードバックの活用による更なる PDCA サイクルの推進・ケアの向上を図ることを評価する新たな区分を設ける。（※３（２）①イ参照）※新設
</v>
      </c>
      <c r="G67" s="107" t="str">
        <f>IFERROR(VLOOKUP($A67,'★共通（5-1-1）'!$A$9:$AH$126,7,FALSE)&amp;"","")</f>
        <v/>
      </c>
      <c r="H67" s="107" t="str">
        <f>IFERROR(VLOOKUP($A67,'★共通（5-1-1）'!$A$9:$AH$126,8,FALSE)&amp;"","")</f>
        <v/>
      </c>
      <c r="I67" s="107" t="str">
        <f>IFERROR(VLOOKUP($A67,'★共通（5-1-1）'!$A$9:$AH$126,9,FALSE)&amp;"","")</f>
        <v/>
      </c>
      <c r="J67" s="107" t="str">
        <f>IFERROR(VLOOKUP($A67,'★共通（5-1-1）'!$A$9:$AH$126,10,FALSE)&amp;"","")</f>
        <v/>
      </c>
      <c r="K67" s="107" t="str">
        <f>IFERROR(VLOOKUP($A67,'★共通（5-1-1）'!$A$9:$AH$126,11,FALSE)&amp;"","")</f>
        <v/>
      </c>
      <c r="L67" s="107" t="str">
        <f>IFERROR(VLOOKUP($A67,'★共通（5-1-1）'!$A$9:$AH$126,12,FALSE)&amp;"","")</f>
        <v/>
      </c>
      <c r="M67" s="107" t="str">
        <f>IFERROR(VLOOKUP($A67,'★共通（5-1-1）'!$A$9:$AH$126,13,FALSE)&amp;"","")</f>
        <v/>
      </c>
      <c r="N67" s="107" t="str">
        <f>IFERROR(VLOOKUP($A67,'★共通（5-1-1）'!$A$9:$AH$126,14,FALSE)&amp;"","")</f>
        <v/>
      </c>
      <c r="O67" s="107" t="str">
        <f>IFERROR(VLOOKUP($A67,'★共通（5-1-1）'!$A$9:$AH$126,15,FALSE)&amp;"","")</f>
        <v/>
      </c>
      <c r="P67" s="107" t="str">
        <f>IFERROR(VLOOKUP($A67,'★共通（5-1-1）'!$A$9:$AH$126,16,FALSE)&amp;"","")</f>
        <v/>
      </c>
      <c r="Q67" s="107" t="str">
        <f>IFERROR(VLOOKUP($A67,'★共通（5-1-1）'!$A$9:$AH$126,17,FALSE)&amp;"","")</f>
        <v/>
      </c>
      <c r="R67" s="107" t="str">
        <f>IFERROR(VLOOKUP($A67,'★共通（5-1-1）'!$A$9:$AH$126,18,FALSE)&amp;"","")</f>
        <v/>
      </c>
      <c r="S67" s="107" t="str">
        <f>IFERROR(VLOOKUP($A67,'★共通（5-1-1）'!$A$9:$AH$126,19,FALSE)&amp;"","")</f>
        <v/>
      </c>
      <c r="T67" s="107" t="str">
        <f>IFERROR(VLOOKUP($A67,'★共通（5-1-1）'!$A$9:$AH$126,20,FALSE)&amp;"","")</f>
        <v/>
      </c>
      <c r="U67" s="107" t="str">
        <f>IFERROR(VLOOKUP($A67,'★共通（5-1-1）'!$A$9:$AH$126,21,FALSE)&amp;"","")</f>
        <v/>
      </c>
      <c r="V67" s="107" t="str">
        <f>IFERROR(VLOOKUP($A67,'★共通（5-1-1）'!$A$9:$AH$126,22,FALSE)&amp;"","")</f>
        <v/>
      </c>
      <c r="W67" s="107" t="str">
        <f>IFERROR(VLOOKUP($A67,'★共通（5-1-1）'!$A$9:$AH$126,23,FALSE)&amp;"","")</f>
        <v/>
      </c>
      <c r="X67" s="107" t="str">
        <f>IFERROR(VLOOKUP($A67,'★共通（5-1-1）'!$A$9:$AH$126,24,FALSE)&amp;"","")</f>
        <v/>
      </c>
      <c r="Y67" s="107" t="str">
        <f>IFERROR(VLOOKUP($A67,'★共通（5-1-1）'!$A$9:$AH$126,25,FALSE)&amp;"","")</f>
        <v/>
      </c>
      <c r="Z67" s="107" t="str">
        <f>IFERROR(VLOOKUP($A67,'★共通（5-1-1）'!$A$9:$AH$126,26,FALSE)&amp;"","")</f>
        <v/>
      </c>
      <c r="AA67" s="107" t="str">
        <f>IFERROR(VLOOKUP($A67,'★共通（5-1-1）'!$A$9:$AH$126,27,FALSE)&amp;"","")</f>
        <v>85</v>
      </c>
      <c r="AB67" s="107" t="str">
        <f>IFERROR(VLOOKUP($A67,'★共通（5-1-1）'!$A$9:$AH$126,28,FALSE)&amp;"","")</f>
        <v/>
      </c>
      <c r="AC67" s="107" t="str">
        <f>IFERROR(VLOOKUP($A67,'★共通（5-1-1）'!$A$9:$AH$126,29,FALSE)&amp;"","")</f>
        <v/>
      </c>
      <c r="AD67" s="107" t="str">
        <f>IFERROR(VLOOKUP($A67,'★共通（5-1-1）'!$A$9:$AH$126,30,FALSE)&amp;"","")</f>
        <v>85</v>
      </c>
      <c r="AE67" s="107" t="str">
        <f>IFERROR(VLOOKUP($A67,'★共通（5-1-1）'!$A$9:$AH$126,31,FALSE)&amp;"","")</f>
        <v/>
      </c>
      <c r="AF67" s="107" t="str">
        <f>IFERROR(VLOOKUP($A67,'★共通（5-1-1）'!$A$9:$AH$126,32,FALSE)&amp;"","")</f>
        <v/>
      </c>
      <c r="AG67" s="107" t="str">
        <f>IFERROR(VLOOKUP($A67,'★共通（5-1-1）'!$A$9:$AH$126,33,FALSE)&amp;"","")</f>
        <v/>
      </c>
      <c r="AH67" s="107" t="str">
        <f>IFERROR(VLOOKUP($A67,'★共通（5-1-1）'!$A$9:$AH$126,34,FALSE)&amp;"","")</f>
        <v/>
      </c>
      <c r="AI67" s="61"/>
      <c r="AJ67" s="61"/>
      <c r="AK67" s="61"/>
      <c r="AL67" s="61"/>
      <c r="AM67" s="59"/>
    </row>
    <row r="68" spans="1:39" ht="144.75" customHeight="1">
      <c r="A68" s="105">
        <v>61</v>
      </c>
      <c r="B68" s="105" t="str">
        <f>IFERROR(VLOOKUP($A68,'★共通（5-1-1）'!$A$9:$AH$126,2,FALSE)&amp;"","")</f>
        <v>介護報酬の見直し</v>
      </c>
      <c r="C68" s="106" t="str">
        <f>IFERROR(VLOOKUP($A68,'★共通（5-1-1）'!$A$9:$AH$126,3,FALSE)&amp;"","")</f>
        <v xml:space="preserve">施設系サービスにおける口腔衛生管理の強化※３年の経過措置
</v>
      </c>
      <c r="D68" s="105" t="str">
        <f>IFERROR(VLOOKUP($A68,'★共通（5-1-1）'!$A$9:$AH$126,4,FALSE)&amp;"","")</f>
        <v>口腔衛生管理加算Ⅰ
口腔衛生管理加算Ⅱ（新）</v>
      </c>
      <c r="E68" s="105" t="str">
        <f>IFERROR(VLOOKUP($A68,'★共通（5-1-1）'!$A$9:$AH$126,5,FALSE)&amp;"","")</f>
        <v/>
      </c>
      <c r="F68" s="106" t="str">
        <f>IFERROR(VLOOKUP($A68,'★共通（5-1-1）'!$A$9:$AH$126,6,FALSE)&amp;"","")</f>
        <v>・全ての施設系サービスにおいて口腔衛生管理体制を確保するよう促すとともに、入所者の状態に応じた丁寧な口腔衛生管理を更に充実させる観点から、以下の見直しを行う。
　ア 施設系サービスにおける口腔衛生管理体制加算を廃止し、同加算の算定要件の取組を一定緩和した上で、基本サービスとして行うこととする。このため、施設系サービスについて、口腔衛生管理体制を整備し、入所者ごとの状態に応じた口腔衛生の管理を行うことを求める。その際、３年の経過措置期間を設けることとする。※経過措置
　イ 口腔衛生管理加算について、CHASE へのデータ提出とフィードバックの活用による更なる PDCA サイクルの推進・ケアの向上を図ることを評価する新たな区分を設ける。（※３（２）①イ参照）※新設</v>
      </c>
      <c r="G68" s="107" t="str">
        <f>IFERROR(VLOOKUP($A68,'★共通（5-1-1）'!$A$9:$AH$126,7,FALSE)&amp;"","")</f>
        <v/>
      </c>
      <c r="H68" s="107" t="str">
        <f>IFERROR(VLOOKUP($A68,'★共通（5-1-1）'!$A$9:$AH$126,8,FALSE)&amp;"","")</f>
        <v/>
      </c>
      <c r="I68" s="107" t="str">
        <f>IFERROR(VLOOKUP($A68,'★共通（5-1-1）'!$A$9:$AH$126,9,FALSE)&amp;"","")</f>
        <v/>
      </c>
      <c r="J68" s="107" t="str">
        <f>IFERROR(VLOOKUP($A68,'★共通（5-1-1）'!$A$9:$AH$126,10,FALSE)&amp;"","")</f>
        <v/>
      </c>
      <c r="K68" s="107" t="str">
        <f>IFERROR(VLOOKUP($A68,'★共通（5-1-1）'!$A$9:$AH$126,11,FALSE)&amp;"","")</f>
        <v/>
      </c>
      <c r="L68" s="107" t="str">
        <f>IFERROR(VLOOKUP($A68,'★共通（5-1-1）'!$A$9:$AH$126,12,FALSE)&amp;"","")</f>
        <v/>
      </c>
      <c r="M68" s="107" t="str">
        <f>IFERROR(VLOOKUP($A68,'★共通（5-1-1）'!$A$9:$AH$126,13,FALSE)&amp;"","")</f>
        <v/>
      </c>
      <c r="N68" s="107" t="str">
        <f>IFERROR(VLOOKUP($A68,'★共通（5-1-1）'!$A$9:$AH$126,14,FALSE)&amp;"","")</f>
        <v/>
      </c>
      <c r="O68" s="107" t="str">
        <f>IFERROR(VLOOKUP($A68,'★共通（5-1-1）'!$A$9:$AH$126,15,FALSE)&amp;"","")</f>
        <v/>
      </c>
      <c r="P68" s="107" t="str">
        <f>IFERROR(VLOOKUP($A68,'★共通（5-1-1）'!$A$9:$AH$126,16,FALSE)&amp;"","")</f>
        <v/>
      </c>
      <c r="Q68" s="107" t="str">
        <f>IFERROR(VLOOKUP($A68,'★共通（5-1-1）'!$A$9:$AH$126,17,FALSE)&amp;"","")</f>
        <v/>
      </c>
      <c r="R68" s="107" t="str">
        <f>IFERROR(VLOOKUP($A68,'★共通（5-1-1）'!$A$9:$AH$126,18,FALSE)&amp;"","")</f>
        <v/>
      </c>
      <c r="S68" s="107" t="str">
        <f>IFERROR(VLOOKUP($A68,'★共通（5-1-1）'!$A$9:$AH$126,19,FALSE)&amp;"","")</f>
        <v/>
      </c>
      <c r="T68" s="107" t="str">
        <f>IFERROR(VLOOKUP($A68,'★共通（5-1-1）'!$A$9:$AH$126,20,FALSE)&amp;"","")</f>
        <v/>
      </c>
      <c r="U68" s="107" t="str">
        <f>IFERROR(VLOOKUP($A68,'★共通（5-1-1）'!$A$9:$AH$126,21,FALSE)&amp;"","")</f>
        <v/>
      </c>
      <c r="V68" s="107" t="str">
        <f>IFERROR(VLOOKUP($A68,'★共通（5-1-1）'!$A$9:$AH$126,22,FALSE)&amp;"","")</f>
        <v/>
      </c>
      <c r="W68" s="107" t="str">
        <f>IFERROR(VLOOKUP($A68,'★共通（5-1-1）'!$A$9:$AH$126,23,FALSE)&amp;"","")</f>
        <v/>
      </c>
      <c r="X68" s="107" t="str">
        <f>IFERROR(VLOOKUP($A68,'★共通（5-1-1）'!$A$9:$AH$126,24,FALSE)&amp;"","")</f>
        <v/>
      </c>
      <c r="Y68" s="107" t="str">
        <f>IFERROR(VLOOKUP($A68,'★共通（5-1-1）'!$A$9:$AH$126,25,FALSE)&amp;"","")</f>
        <v/>
      </c>
      <c r="Z68" s="107" t="str">
        <f>IFERROR(VLOOKUP($A68,'★共通（5-1-1）'!$A$9:$AH$126,26,FALSE)&amp;"","")</f>
        <v/>
      </c>
      <c r="AA68" s="107" t="str">
        <f>IFERROR(VLOOKUP($A68,'★共通（5-1-1）'!$A$9:$AH$126,27,FALSE)&amp;"","")</f>
        <v>86</v>
      </c>
      <c r="AB68" s="107" t="str">
        <f>IFERROR(VLOOKUP($A68,'★共通（5-1-1）'!$A$9:$AH$126,28,FALSE)&amp;"","")</f>
        <v/>
      </c>
      <c r="AC68" s="107" t="str">
        <f>IFERROR(VLOOKUP($A68,'★共通（5-1-1）'!$A$9:$AH$126,29,FALSE)&amp;"","")</f>
        <v/>
      </c>
      <c r="AD68" s="107" t="str">
        <f>IFERROR(VLOOKUP($A68,'★共通（5-1-1）'!$A$9:$AH$126,30,FALSE)&amp;"","")</f>
        <v>86</v>
      </c>
      <c r="AE68" s="107" t="str">
        <f>IFERROR(VLOOKUP($A68,'★共通（5-1-1）'!$A$9:$AH$126,31,FALSE)&amp;"","")</f>
        <v>86</v>
      </c>
      <c r="AF68" s="107" t="str">
        <f>IFERROR(VLOOKUP($A68,'★共通（5-1-1）'!$A$9:$AH$126,32,FALSE)&amp;"","")</f>
        <v>86</v>
      </c>
      <c r="AG68" s="107" t="str">
        <f>IFERROR(VLOOKUP($A68,'★共通（5-1-1）'!$A$9:$AH$126,33,FALSE)&amp;"","")</f>
        <v>86</v>
      </c>
      <c r="AH68" s="107" t="str">
        <f>IFERROR(VLOOKUP($A68,'★共通（5-1-1）'!$A$9:$AH$126,34,FALSE)&amp;"","")</f>
        <v/>
      </c>
      <c r="AI68" s="66"/>
      <c r="AJ68" s="69"/>
      <c r="AK68" s="66"/>
      <c r="AL68" s="66"/>
      <c r="AM68" s="59"/>
    </row>
    <row r="69" spans="1:39" ht="201" customHeight="1">
      <c r="A69" s="105">
        <v>62</v>
      </c>
      <c r="B69" s="105" t="str">
        <f>IFERROR(VLOOKUP($A69,'★共通（5-1-1）'!$A$9:$AH$126,2,FALSE)&amp;"","")</f>
        <v>介護報酬の見直し</v>
      </c>
      <c r="C69" s="106" t="str">
        <f>IFERROR(VLOOKUP($A69,'★共通（5-1-1）'!$A$9:$AH$126,3,FALSE)&amp;"","")</f>
        <v>施設系サービスにおける栄養ケア・マネジメントの充実</v>
      </c>
      <c r="D69" s="105" t="str">
        <f>IFERROR(VLOOKUP($A69,'★共通（5-1-1）'!$A$9:$AH$126,4,FALSE)&amp;"","")</f>
        <v>栄養ケア・マネジメント未実施の減算
栄養マネジメント強化加算
経口維持加算</v>
      </c>
      <c r="E69" s="105" t="str">
        <f>IFERROR(VLOOKUP($A69,'★共通（5-1-1）'!$A$9:$AH$126,5,FALSE)&amp;"","")</f>
        <v>新</v>
      </c>
      <c r="F69" s="106" t="str">
        <f>IFERROR(VLOOKUP($A69,'★共通（5-1-1）'!$A$9:$AH$126,6,FALSE)&amp;"","")</f>
        <v>・介護保険施設における栄養ケア・マネジメントの取組を一層強化する観点から、以下の見直しを行う。
　ア 施設系サービスにおける栄養マネジメント加算を廃止し、栄養ケア・マネジメントを基本サービスとして行うこととする。このため、現行の栄養士に加えて、管理栄養士の配置を位置付ける（栄養士又は管理栄養士の配置を求める）とともに、入所者ごとの状態に応じた栄養管理を計画的に行うことを求める。栄養ケア・マネジメントが実施されていない場合は、基本報酬を減算する。その際、３年の経過措置期間を設けることとする。
　イ 低栄養リスクが高い者のみを対象とする低栄養リスク改善加算について、入所者全員への丁寧な栄養ケアの実施や栄養ケアに係る体制の充実を評価する加算に見直す。その際、CHASE へのデータ提出とフィードバックの活用による更なる PDCA サイクルの推進・ケアの向上を図ることを要件の一つとする（※３（２）①イ参照）。また、管理栄養士の配置について、栄養ケア・マネジメントの質を確保しつつ、管理栄養士が柔軟な働き方ができるようにする観点から、常勤換算方式による確保を求めることとする。さらに、褥瘡管理に関する取組を進める観点から、同加算と褥瘡マネジメント加算との併算定を可能とする。
　ウ 経口維持加算について、継続的な経口維持に関する取組を進める観点から、原則６月とする算定期間の要件を廃止する。</v>
      </c>
      <c r="G69" s="107" t="str">
        <f>IFERROR(VLOOKUP($A69,'★共通（5-1-1）'!$A$9:$AH$126,7,FALSE)&amp;"","")</f>
        <v/>
      </c>
      <c r="H69" s="107" t="str">
        <f>IFERROR(VLOOKUP($A69,'★共通（5-1-1）'!$A$9:$AH$126,8,FALSE)&amp;"","")</f>
        <v/>
      </c>
      <c r="I69" s="107" t="str">
        <f>IFERROR(VLOOKUP($A69,'★共通（5-1-1）'!$A$9:$AH$126,9,FALSE)&amp;"","")</f>
        <v/>
      </c>
      <c r="J69" s="107" t="str">
        <f>IFERROR(VLOOKUP($A69,'★共通（5-1-1）'!$A$9:$AH$126,10,FALSE)&amp;"","")</f>
        <v/>
      </c>
      <c r="K69" s="107" t="str">
        <f>IFERROR(VLOOKUP($A69,'★共通（5-1-1）'!$A$9:$AH$126,11,FALSE)&amp;"","")</f>
        <v/>
      </c>
      <c r="L69" s="107" t="str">
        <f>IFERROR(VLOOKUP($A69,'★共通（5-1-1）'!$A$9:$AH$126,12,FALSE)&amp;"","")</f>
        <v/>
      </c>
      <c r="M69" s="107" t="str">
        <f>IFERROR(VLOOKUP($A69,'★共通（5-1-1）'!$A$9:$AH$126,13,FALSE)&amp;"","")</f>
        <v/>
      </c>
      <c r="N69" s="107" t="str">
        <f>IFERROR(VLOOKUP($A69,'★共通（5-1-1）'!$A$9:$AH$126,14,FALSE)&amp;"","")</f>
        <v/>
      </c>
      <c r="O69" s="107" t="str">
        <f>IFERROR(VLOOKUP($A69,'★共通（5-1-1）'!$A$9:$AH$126,15,FALSE)&amp;"","")</f>
        <v/>
      </c>
      <c r="P69" s="107" t="str">
        <f>IFERROR(VLOOKUP($A69,'★共通（5-1-1）'!$A$9:$AH$126,16,FALSE)&amp;"","")</f>
        <v/>
      </c>
      <c r="Q69" s="107" t="str">
        <f>IFERROR(VLOOKUP($A69,'★共通（5-1-1）'!$A$9:$AH$126,17,FALSE)&amp;"","")</f>
        <v/>
      </c>
      <c r="R69" s="107" t="str">
        <f>IFERROR(VLOOKUP($A69,'★共通（5-1-1）'!$A$9:$AH$126,18,FALSE)&amp;"","")</f>
        <v/>
      </c>
      <c r="S69" s="107" t="str">
        <f>IFERROR(VLOOKUP($A69,'★共通（5-1-1）'!$A$9:$AH$126,19,FALSE)&amp;"","")</f>
        <v/>
      </c>
      <c r="T69" s="107" t="str">
        <f>IFERROR(VLOOKUP($A69,'★共通（5-1-1）'!$A$9:$AH$126,20,FALSE)&amp;"","")</f>
        <v/>
      </c>
      <c r="U69" s="107" t="str">
        <f>IFERROR(VLOOKUP($A69,'★共通（5-1-1）'!$A$9:$AH$126,21,FALSE)&amp;"","")</f>
        <v/>
      </c>
      <c r="V69" s="107" t="str">
        <f>IFERROR(VLOOKUP($A69,'★共通（5-1-1）'!$A$9:$AH$126,22,FALSE)&amp;"","")</f>
        <v/>
      </c>
      <c r="W69" s="107" t="str">
        <f>IFERROR(VLOOKUP($A69,'★共通（5-1-1）'!$A$9:$AH$126,23,FALSE)&amp;"","")</f>
        <v/>
      </c>
      <c r="X69" s="107" t="str">
        <f>IFERROR(VLOOKUP($A69,'★共通（5-1-1）'!$A$9:$AH$126,24,FALSE)&amp;"","")</f>
        <v/>
      </c>
      <c r="Y69" s="107" t="str">
        <f>IFERROR(VLOOKUP($A69,'★共通（5-1-1）'!$A$9:$AH$126,25,FALSE)&amp;"","")</f>
        <v/>
      </c>
      <c r="Z69" s="107" t="str">
        <f>IFERROR(VLOOKUP($A69,'★共通（5-1-1）'!$A$9:$AH$126,26,FALSE)&amp;"","")</f>
        <v/>
      </c>
      <c r="AA69" s="107" t="str">
        <f>IFERROR(VLOOKUP($A69,'★共通（5-1-1）'!$A$9:$AH$126,27,FALSE)&amp;"","")</f>
        <v>87</v>
      </c>
      <c r="AB69" s="107" t="str">
        <f>IFERROR(VLOOKUP($A69,'★共通（5-1-1）'!$A$9:$AH$126,28,FALSE)&amp;"","")</f>
        <v/>
      </c>
      <c r="AC69" s="107" t="str">
        <f>IFERROR(VLOOKUP($A69,'★共通（5-1-1）'!$A$9:$AH$126,29,FALSE)&amp;"","")</f>
        <v/>
      </c>
      <c r="AD69" s="107" t="str">
        <f>IFERROR(VLOOKUP($A69,'★共通（5-1-1）'!$A$9:$AH$126,30,FALSE)&amp;"","")</f>
        <v>87</v>
      </c>
      <c r="AE69" s="107" t="str">
        <f>IFERROR(VLOOKUP($A69,'★共通（5-1-1）'!$A$9:$AH$126,31,FALSE)&amp;"","")</f>
        <v>87</v>
      </c>
      <c r="AF69" s="107" t="str">
        <f>IFERROR(VLOOKUP($A69,'★共通（5-1-1）'!$A$9:$AH$126,32,FALSE)&amp;"","")</f>
        <v>87</v>
      </c>
      <c r="AG69" s="107" t="str">
        <f>IFERROR(VLOOKUP($A69,'★共通（5-1-1）'!$A$9:$AH$126,33,FALSE)&amp;"","")</f>
        <v>87</v>
      </c>
      <c r="AH69" s="107" t="str">
        <f>IFERROR(VLOOKUP($A69,'★共通（5-1-1）'!$A$9:$AH$126,34,FALSE)&amp;"","")</f>
        <v/>
      </c>
      <c r="AI69" s="61"/>
      <c r="AJ69" s="61"/>
      <c r="AK69" s="61"/>
      <c r="AL69" s="61"/>
    </row>
    <row r="70" spans="1:39" ht="135.75" customHeight="1">
      <c r="A70" s="105">
        <v>63</v>
      </c>
      <c r="B70" s="105" t="str">
        <f>IFERROR(VLOOKUP($A70,'★共通（5-1-1）'!$A$9:$AH$126,2,FALSE)&amp;"","")</f>
        <v>人員基準・設備基準</v>
      </c>
      <c r="C70" s="106" t="str">
        <f>IFERROR(VLOOKUP($A70,'★共通（5-1-1）'!$A$9:$AH$126,3,FALSE)&amp;"","")</f>
        <v>多職種連携における管理栄養士の関与の強化</v>
      </c>
      <c r="D70" s="105" t="str">
        <f>IFERROR(VLOOKUP($A70,'★共通（5-1-1）'!$A$9:$AH$126,4,FALSE)&amp;"","")</f>
        <v/>
      </c>
      <c r="E70" s="105" t="str">
        <f>IFERROR(VLOOKUP($A70,'★共通（5-1-1）'!$A$9:$AH$126,5,FALSE)&amp;"","")</f>
        <v/>
      </c>
      <c r="F70" s="106" t="str">
        <f>IFERROR(VLOOKUP($A70,'★共通（5-1-1）'!$A$9:$AH$126,6,FALSE)&amp;"","")</f>
        <v>・介護保険施設において多職種連携で行う取組について、管理栄養士の役割や関与を強化する観点から、以下の見直しを行う。
　ア 看取り期における栄養ケアの充実を図る観点から、介護保険施設における看取りへの対応に係る加算（看取り介護加算、ターミナルケア加算）又は基本報酬の算定要件において、関与する専門職として管理栄養士を明記する。
　イ 褥瘡の発生や改善は栄養と大きく関わることを踏まえ、褥瘡マネジメント加算、褥瘡対策指導管理の算定要件において、関与する専門職として管理栄養士を明記する。</v>
      </c>
      <c r="G70" s="107" t="str">
        <f>IFERROR(VLOOKUP($A70,'★共通（5-1-1）'!$A$9:$AH$126,7,FALSE)&amp;"","")</f>
        <v/>
      </c>
      <c r="H70" s="107" t="str">
        <f>IFERROR(VLOOKUP($A70,'★共通（5-1-1）'!$A$9:$AH$126,8,FALSE)&amp;"","")</f>
        <v/>
      </c>
      <c r="I70" s="107" t="str">
        <f>IFERROR(VLOOKUP($A70,'★共通（5-1-1）'!$A$9:$AH$126,9,FALSE)&amp;"","")</f>
        <v/>
      </c>
      <c r="J70" s="107" t="str">
        <f>IFERROR(VLOOKUP($A70,'★共通（5-1-1）'!$A$9:$AH$126,10,FALSE)&amp;"","")</f>
        <v/>
      </c>
      <c r="K70" s="107" t="str">
        <f>IFERROR(VLOOKUP($A70,'★共通（5-1-1）'!$A$9:$AH$126,11,FALSE)&amp;"","")</f>
        <v/>
      </c>
      <c r="L70" s="107" t="str">
        <f>IFERROR(VLOOKUP($A70,'★共通（5-1-1）'!$A$9:$AH$126,12,FALSE)&amp;"","")</f>
        <v/>
      </c>
      <c r="M70" s="107" t="str">
        <f>IFERROR(VLOOKUP($A70,'★共通（5-1-1）'!$A$9:$AH$126,13,FALSE)&amp;"","")</f>
        <v/>
      </c>
      <c r="N70" s="107" t="str">
        <f>IFERROR(VLOOKUP($A70,'★共通（5-1-1）'!$A$9:$AH$126,14,FALSE)&amp;"","")</f>
        <v/>
      </c>
      <c r="O70" s="107" t="str">
        <f>IFERROR(VLOOKUP($A70,'★共通（5-1-1）'!$A$9:$AH$126,15,FALSE)&amp;"","")</f>
        <v>88</v>
      </c>
      <c r="P70" s="107" t="str">
        <f>IFERROR(VLOOKUP($A70,'★共通（5-1-1）'!$A$9:$AH$126,16,FALSE)&amp;"","")</f>
        <v/>
      </c>
      <c r="Q70" s="107" t="str">
        <f>IFERROR(VLOOKUP($A70,'★共通（5-1-1）'!$A$9:$AH$126,17,FALSE)&amp;"","")</f>
        <v/>
      </c>
      <c r="R70" s="107" t="str">
        <f>IFERROR(VLOOKUP($A70,'★共通（5-1-1）'!$A$9:$AH$126,18,FALSE)&amp;"","")</f>
        <v/>
      </c>
      <c r="S70" s="107" t="str">
        <f>IFERROR(VLOOKUP($A70,'★共通（5-1-1）'!$A$9:$AH$126,19,FALSE)&amp;"","")</f>
        <v/>
      </c>
      <c r="T70" s="107" t="str">
        <f>IFERROR(VLOOKUP($A70,'★共通（5-1-1）'!$A$9:$AH$126,20,FALSE)&amp;"","")</f>
        <v/>
      </c>
      <c r="U70" s="107" t="str">
        <f>IFERROR(VLOOKUP($A70,'★共通（5-1-1）'!$A$9:$AH$126,21,FALSE)&amp;"","")</f>
        <v/>
      </c>
      <c r="V70" s="107" t="str">
        <f>IFERROR(VLOOKUP($A70,'★共通（5-1-1）'!$A$9:$AH$126,22,FALSE)&amp;"","")</f>
        <v/>
      </c>
      <c r="W70" s="107" t="str">
        <f>IFERROR(VLOOKUP($A70,'★共通（5-1-1）'!$A$9:$AH$126,23,FALSE)&amp;"","")</f>
        <v/>
      </c>
      <c r="X70" s="107" t="str">
        <f>IFERROR(VLOOKUP($A70,'★共通（5-1-1）'!$A$9:$AH$126,24,FALSE)&amp;"","")</f>
        <v/>
      </c>
      <c r="Y70" s="107" t="str">
        <f>IFERROR(VLOOKUP($A70,'★共通（5-1-1）'!$A$9:$AH$126,25,FALSE)&amp;"","")</f>
        <v/>
      </c>
      <c r="Z70" s="107" t="str">
        <f>IFERROR(VLOOKUP($A70,'★共通（5-1-1）'!$A$9:$AH$126,26,FALSE)&amp;"","")</f>
        <v/>
      </c>
      <c r="AA70" s="107" t="str">
        <f>IFERROR(VLOOKUP($A70,'★共通（5-1-1）'!$A$9:$AH$126,27,FALSE)&amp;"","")</f>
        <v>88</v>
      </c>
      <c r="AB70" s="107" t="str">
        <f>IFERROR(VLOOKUP($A70,'★共通（5-1-1）'!$A$9:$AH$126,28,FALSE)&amp;"","")</f>
        <v/>
      </c>
      <c r="AC70" s="107" t="str">
        <f>IFERROR(VLOOKUP($A70,'★共通（5-1-1）'!$A$9:$AH$126,29,FALSE)&amp;"","")</f>
        <v/>
      </c>
      <c r="AD70" s="107" t="str">
        <f>IFERROR(VLOOKUP($A70,'★共通（5-1-1）'!$A$9:$AH$126,30,FALSE)&amp;"","")</f>
        <v>88</v>
      </c>
      <c r="AE70" s="107" t="str">
        <f>IFERROR(VLOOKUP($A70,'★共通（5-1-1）'!$A$9:$AH$126,31,FALSE)&amp;"","")</f>
        <v>88</v>
      </c>
      <c r="AF70" s="107" t="str">
        <f>IFERROR(VLOOKUP($A70,'★共通（5-1-1）'!$A$9:$AH$126,32,FALSE)&amp;"","")</f>
        <v>88</v>
      </c>
      <c r="AG70" s="107" t="str">
        <f>IFERROR(VLOOKUP($A70,'★共通（5-1-1）'!$A$9:$AH$126,33,FALSE)&amp;"","")</f>
        <v>88</v>
      </c>
      <c r="AH70" s="107" t="str">
        <f>IFERROR(VLOOKUP($A70,'★共通（5-1-1）'!$A$9:$AH$126,34,FALSE)&amp;"","")</f>
        <v/>
      </c>
      <c r="AI70" s="66"/>
      <c r="AJ70" s="61"/>
      <c r="AK70" s="66"/>
      <c r="AL70" s="61"/>
    </row>
    <row r="71" spans="1:39" ht="130.5" customHeight="1">
      <c r="A71" s="105">
        <v>64</v>
      </c>
      <c r="B71" s="105" t="str">
        <f>IFERROR(VLOOKUP($A71,'★共通（5-1-1）'!$A$9:$AH$126,2,FALSE)&amp;"","")</f>
        <v>介護報酬の見直し</v>
      </c>
      <c r="C71" s="106" t="str">
        <f>IFERROR(VLOOKUP($A71,'★共通（5-1-1）'!$A$9:$AH$126,3,FALSE)&amp;"","")</f>
        <v>通所系サービス等における口腔機能向上の取組の充実</v>
      </c>
      <c r="D71" s="105" t="str">
        <f>IFERROR(VLOOKUP($A71,'★共通（5-1-1）'!$A$9:$AH$126,4,FALSE)&amp;"","")</f>
        <v>口腔・栄養スクリーニング加算Ⅰ（新）
口腔・栄養スクリーニング加算Ⅱ（新）
口腔機能向上加算Ⅰ
口腔機能向上加算Ⅱ（新）</v>
      </c>
      <c r="E71" s="105" t="str">
        <f>IFERROR(VLOOKUP($A71,'★共通（5-1-1）'!$A$9:$AH$126,5,FALSE)&amp;"","")</f>
        <v/>
      </c>
      <c r="F71" s="106" t="str">
        <f>IFERROR(VLOOKUP($A71,'★共通（5-1-1）'!$A$9:$AH$126,6,FALSE)&amp;"","")</f>
        <v>・通所系サービス、多機能系サービス、居住系サービスについて、利用者の口腔機能低下を早期に確認し、適切な管理等を行うことによって、口腔機能低下の重症化等の予防、維持、回復等につなげる観点から、介護職員が実施可能な口腔スクリーニングの実施を評価する新たな加算を創設する。その際、目的及び方法等に鑑み、栄養スクリーニング加算による取組・評価と一体的に行うものとする。※新設
　また、通所介護、地域密着型通所介護、認知症対応型通所介護、通所リハビリテーションを対象とする口腔機能向上加算について、看護小規模多機能型居宅介護を新たに対象とするとともに、CHASE へのデータ提出とフィードバックの活用による更なる PDCA サイクルの推進・ケアの向上を図ることを評価する新たな区分を設ける。（※３（２）①イ参照）</v>
      </c>
      <c r="G71" s="107" t="str">
        <f>IFERROR(VLOOKUP($A71,'★共通（5-1-1）'!$A$9:$AH$126,7,FALSE)&amp;"","")</f>
        <v/>
      </c>
      <c r="H71" s="107" t="str">
        <f>IFERROR(VLOOKUP($A71,'★共通（5-1-1）'!$A$9:$AH$126,8,FALSE)&amp;"","")</f>
        <v/>
      </c>
      <c r="I71" s="107" t="str">
        <f>IFERROR(VLOOKUP($A71,'★共通（5-1-1）'!$A$9:$AH$126,9,FALSE)&amp;"","")</f>
        <v/>
      </c>
      <c r="J71" s="107" t="str">
        <f>IFERROR(VLOOKUP($A71,'★共通（5-1-1）'!$A$9:$AH$126,10,FALSE)&amp;"","")</f>
        <v/>
      </c>
      <c r="K71" s="107" t="str">
        <f>IFERROR(VLOOKUP($A71,'★共通（5-1-1）'!$A$9:$AH$126,11,FALSE)&amp;"","")</f>
        <v/>
      </c>
      <c r="L71" s="107" t="str">
        <f>IFERROR(VLOOKUP($A71,'★共通（5-1-1）'!$A$9:$AH$126,12,FALSE)&amp;"","")</f>
        <v>89</v>
      </c>
      <c r="M71" s="107" t="str">
        <f>IFERROR(VLOOKUP($A71,'★共通（5-1-1）'!$A$9:$AH$126,13,FALSE)&amp;"","")</f>
        <v>89</v>
      </c>
      <c r="N71" s="107" t="str">
        <f>IFERROR(VLOOKUP($A71,'★共通（5-1-1）'!$A$9:$AH$126,14,FALSE)&amp;"","")</f>
        <v/>
      </c>
      <c r="O71" s="107" t="str">
        <f>IFERROR(VLOOKUP($A71,'★共通（5-1-1）'!$A$9:$AH$126,15,FALSE)&amp;"","")</f>
        <v/>
      </c>
      <c r="P71" s="107" t="str">
        <f>IFERROR(VLOOKUP($A71,'★共通（5-1-1）'!$A$9:$AH$126,16,FALSE)&amp;"","")</f>
        <v>89</v>
      </c>
      <c r="Q71" s="107" t="str">
        <f>IFERROR(VLOOKUP($A71,'★共通（5-1-1）'!$A$9:$AH$126,17,FALSE)&amp;"","")</f>
        <v/>
      </c>
      <c r="R71" s="107" t="str">
        <f>IFERROR(VLOOKUP($A71,'★共通（5-1-1）'!$A$9:$AH$126,18,FALSE)&amp;"","")</f>
        <v/>
      </c>
      <c r="S71" s="107" t="str">
        <f>IFERROR(VLOOKUP($A71,'★共通（5-1-1）'!$A$9:$AH$126,19,FALSE)&amp;"","")</f>
        <v/>
      </c>
      <c r="T71" s="107" t="str">
        <f>IFERROR(VLOOKUP($A71,'★共通（5-1-1）'!$A$9:$AH$126,20,FALSE)&amp;"","")</f>
        <v/>
      </c>
      <c r="U71" s="107" t="str">
        <f>IFERROR(VLOOKUP($A71,'★共通（5-1-1）'!$A$9:$AH$126,21,FALSE)&amp;"","")</f>
        <v>89</v>
      </c>
      <c r="V71" s="107" t="str">
        <f>IFERROR(VLOOKUP($A71,'★共通（5-1-1）'!$A$9:$AH$126,22,FALSE)&amp;"","")</f>
        <v>89</v>
      </c>
      <c r="W71" s="107" t="str">
        <f>IFERROR(VLOOKUP($A71,'★共通（5-1-1）'!$A$9:$AH$126,23,FALSE)&amp;"","")</f>
        <v>89</v>
      </c>
      <c r="X71" s="107" t="str">
        <f>IFERROR(VLOOKUP($A71,'★共通（5-1-1）'!$A$9:$AH$126,24,FALSE)&amp;"","")</f>
        <v>89</v>
      </c>
      <c r="Y71" s="107" t="str">
        <f>IFERROR(VLOOKUP($A71,'★共通（5-1-1）'!$A$9:$AH$126,25,FALSE)&amp;"","")</f>
        <v>89</v>
      </c>
      <c r="Z71" s="107" t="str">
        <f>IFERROR(VLOOKUP($A71,'★共通（5-1-1）'!$A$9:$AH$126,26,FALSE)&amp;"","")</f>
        <v>89</v>
      </c>
      <c r="AA71" s="107" t="str">
        <f>IFERROR(VLOOKUP($A71,'★共通（5-1-1）'!$A$9:$AH$126,27,FALSE)&amp;"","")</f>
        <v/>
      </c>
      <c r="AB71" s="107" t="str">
        <f>IFERROR(VLOOKUP($A71,'★共通（5-1-1）'!$A$9:$AH$126,28,FALSE)&amp;"","")</f>
        <v>89</v>
      </c>
      <c r="AC71" s="107" t="str">
        <f>IFERROR(VLOOKUP($A71,'★共通（5-1-1）'!$A$9:$AH$126,29,FALSE)&amp;"","")</f>
        <v/>
      </c>
      <c r="AD71" s="107" t="str">
        <f>IFERROR(VLOOKUP($A71,'★共通（5-1-1）'!$A$9:$AH$126,30,FALSE)&amp;"","")</f>
        <v/>
      </c>
      <c r="AE71" s="107" t="str">
        <f>IFERROR(VLOOKUP($A71,'★共通（5-1-1）'!$A$9:$AH$126,31,FALSE)&amp;"","")</f>
        <v/>
      </c>
      <c r="AF71" s="107" t="str">
        <f>IFERROR(VLOOKUP($A71,'★共通（5-1-1）'!$A$9:$AH$126,32,FALSE)&amp;"","")</f>
        <v/>
      </c>
      <c r="AG71" s="107" t="str">
        <f>IFERROR(VLOOKUP($A71,'★共通（5-1-1）'!$A$9:$AH$126,33,FALSE)&amp;"","")</f>
        <v/>
      </c>
      <c r="AH71" s="107" t="str">
        <f>IFERROR(VLOOKUP($A71,'★共通（5-1-1）'!$A$9:$AH$126,34,FALSE)&amp;"","")</f>
        <v/>
      </c>
      <c r="AI71" s="61"/>
      <c r="AJ71" s="61"/>
      <c r="AK71" s="61"/>
      <c r="AL71" s="61"/>
      <c r="AM71" s="59"/>
    </row>
    <row r="72" spans="1:39" ht="173.25" customHeight="1">
      <c r="A72" s="105">
        <v>65</v>
      </c>
      <c r="B72" s="105" t="str">
        <f>IFERROR(VLOOKUP($A72,'★共通（5-1-1）'!$A$9:$AH$126,2,FALSE)&amp;"","")</f>
        <v>介護報酬の見直し</v>
      </c>
      <c r="C72" s="106" t="str">
        <f>IFERROR(VLOOKUP($A72,'★共通（5-1-1）'!$A$9:$AH$126,3,FALSE)&amp;"","")</f>
        <v>通所系サービス等における栄養ケア・マネジメントの充実</v>
      </c>
      <c r="D72" s="105" t="str">
        <f>IFERROR(VLOOKUP($A72,'★共通（5-1-1）'!$A$9:$AH$126,4,FALSE)&amp;"","")</f>
        <v>栄養アセスメント加算（新）
栄養改善加算</v>
      </c>
      <c r="E72" s="105" t="str">
        <f>IFERROR(VLOOKUP($A72,'★共通（5-1-1）'!$A$9:$AH$126,5,FALSE)&amp;"","")</f>
        <v/>
      </c>
      <c r="F72" s="106" t="str">
        <f>IFERROR(VLOOKUP($A72,'★共通（5-1-1）'!$A$9:$AH$126,6,FALSE)&amp;"","")</f>
        <v>・通所系サービス等について、栄養改善が必要な者を的確に把握し、適切なサービスにつなげていく観点から、以下の見直しを行う。
　ア 管理栄養士と介護職員等の連携による栄養アセスメントの取組を評価する新たな加算を創設する。その際、CHASE へのデータ提出とフィードバックの活用による更なる PDCA サイクルの推進・ケアの向上を図ることを要件の一つとする。（※３（２）①イ参照）
　イ 栄養改善加算について、栄養改善が必要な者に適切な栄養管理を行う観点から、事業所の管理栄養士が必要に応じて居宅を訪問しての栄養改善サービスの取組を行うことを求めるとともに、評価の充実を図る。
　ウ ア及びイにおける管理栄養士については、外部（他の介護事業所、医療機関、介護保険施設又は栄養ケア・ステーション）との連携による配置を可能とする。
　エ ア及びイの加算については、通所系サービスに加えて、看護小規模多機能型居宅介護を対象とする。</v>
      </c>
      <c r="G72" s="107" t="str">
        <f>IFERROR(VLOOKUP($A72,'★共通（5-1-1）'!$A$9:$AH$126,7,FALSE)&amp;"","")</f>
        <v/>
      </c>
      <c r="H72" s="107" t="str">
        <f>IFERROR(VLOOKUP($A72,'★共通（5-1-1）'!$A$9:$AH$126,8,FALSE)&amp;"","")</f>
        <v/>
      </c>
      <c r="I72" s="107" t="str">
        <f>IFERROR(VLOOKUP($A72,'★共通（5-1-1）'!$A$9:$AH$126,9,FALSE)&amp;"","")</f>
        <v/>
      </c>
      <c r="J72" s="107" t="str">
        <f>IFERROR(VLOOKUP($A72,'★共通（5-1-1）'!$A$9:$AH$126,10,FALSE)&amp;"","")</f>
        <v/>
      </c>
      <c r="K72" s="107" t="str">
        <f>IFERROR(VLOOKUP($A72,'★共通（5-1-1）'!$A$9:$AH$126,11,FALSE)&amp;"","")</f>
        <v/>
      </c>
      <c r="L72" s="107" t="str">
        <f>IFERROR(VLOOKUP($A72,'★共通（5-1-1）'!$A$9:$AH$126,12,FALSE)&amp;"","")</f>
        <v>90</v>
      </c>
      <c r="M72" s="107" t="str">
        <f>IFERROR(VLOOKUP($A72,'★共通（5-1-1）'!$A$9:$AH$126,13,FALSE)&amp;"","")</f>
        <v>90</v>
      </c>
      <c r="N72" s="107" t="str">
        <f>IFERROR(VLOOKUP($A72,'★共通（5-1-1）'!$A$9:$AH$126,14,FALSE)&amp;"","")</f>
        <v/>
      </c>
      <c r="O72" s="107" t="str">
        <f>IFERROR(VLOOKUP($A72,'★共通（5-1-1）'!$A$9:$AH$126,15,FALSE)&amp;"","")</f>
        <v/>
      </c>
      <c r="P72" s="107" t="str">
        <f>IFERROR(VLOOKUP($A72,'★共通（5-1-1）'!$A$9:$AH$126,16,FALSE)&amp;"","")</f>
        <v/>
      </c>
      <c r="Q72" s="107" t="str">
        <f>IFERROR(VLOOKUP($A72,'★共通（5-1-1）'!$A$9:$AH$126,17,FALSE)&amp;"","")</f>
        <v/>
      </c>
      <c r="R72" s="107" t="str">
        <f>IFERROR(VLOOKUP($A72,'★共通（5-1-1）'!$A$9:$AH$126,18,FALSE)&amp;"","")</f>
        <v/>
      </c>
      <c r="S72" s="107" t="str">
        <f>IFERROR(VLOOKUP($A72,'★共通（5-1-1）'!$A$9:$AH$126,19,FALSE)&amp;"","")</f>
        <v/>
      </c>
      <c r="T72" s="107" t="str">
        <f>IFERROR(VLOOKUP($A72,'★共通（5-1-1）'!$A$9:$AH$126,20,FALSE)&amp;"","")</f>
        <v/>
      </c>
      <c r="U72" s="107" t="str">
        <f>IFERROR(VLOOKUP($A72,'★共通（5-1-1）'!$A$9:$AH$126,21,FALSE)&amp;"","")</f>
        <v>90</v>
      </c>
      <c r="V72" s="107" t="str">
        <f>IFERROR(VLOOKUP($A72,'★共通（5-1-1）'!$A$9:$AH$126,22,FALSE)&amp;"","")</f>
        <v/>
      </c>
      <c r="W72" s="107" t="str">
        <f>IFERROR(VLOOKUP($A72,'★共通（5-1-1）'!$A$9:$AH$126,23,FALSE)&amp;"","")</f>
        <v>90</v>
      </c>
      <c r="X72" s="107" t="str">
        <f>IFERROR(VLOOKUP($A72,'★共通（5-1-1）'!$A$9:$AH$126,24,FALSE)&amp;"","")</f>
        <v/>
      </c>
      <c r="Y72" s="107" t="str">
        <f>IFERROR(VLOOKUP($A72,'★共通（5-1-1）'!$A$9:$AH$126,25,FALSE)&amp;"","")</f>
        <v/>
      </c>
      <c r="Z72" s="107" t="str">
        <f>IFERROR(VLOOKUP($A72,'★共通（5-1-1）'!$A$9:$AH$126,26,FALSE)&amp;"","")</f>
        <v/>
      </c>
      <c r="AA72" s="107" t="str">
        <f>IFERROR(VLOOKUP($A72,'★共通（5-1-1）'!$A$9:$AH$126,27,FALSE)&amp;"","")</f>
        <v/>
      </c>
      <c r="AB72" s="107" t="str">
        <f>IFERROR(VLOOKUP($A72,'★共通（5-1-1）'!$A$9:$AH$126,28,FALSE)&amp;"","")</f>
        <v>90</v>
      </c>
      <c r="AC72" s="107" t="str">
        <f>IFERROR(VLOOKUP($A72,'★共通（5-1-1）'!$A$9:$AH$126,29,FALSE)&amp;"","")</f>
        <v/>
      </c>
      <c r="AD72" s="107" t="str">
        <f>IFERROR(VLOOKUP($A72,'★共通（5-1-1）'!$A$9:$AH$126,30,FALSE)&amp;"","")</f>
        <v/>
      </c>
      <c r="AE72" s="107" t="str">
        <f>IFERROR(VLOOKUP($A72,'★共通（5-1-1）'!$A$9:$AH$126,31,FALSE)&amp;"","")</f>
        <v/>
      </c>
      <c r="AF72" s="107" t="str">
        <f>IFERROR(VLOOKUP($A72,'★共通（5-1-1）'!$A$9:$AH$126,32,FALSE)&amp;"","")</f>
        <v/>
      </c>
      <c r="AG72" s="107" t="str">
        <f>IFERROR(VLOOKUP($A72,'★共通（5-1-1）'!$A$9:$AH$126,33,FALSE)&amp;"","")</f>
        <v/>
      </c>
      <c r="AH72" s="107" t="str">
        <f>IFERROR(VLOOKUP($A72,'★共通（5-1-1）'!$A$9:$AH$126,34,FALSE)&amp;"","")</f>
        <v/>
      </c>
      <c r="AI72" s="65"/>
      <c r="AJ72" s="61"/>
      <c r="AK72" s="61"/>
      <c r="AL72" s="61"/>
      <c r="AM72" s="59"/>
    </row>
    <row r="73" spans="1:39" ht="59.25" customHeight="1">
      <c r="A73" s="105">
        <v>66</v>
      </c>
      <c r="B73" s="105" t="str">
        <f>IFERROR(VLOOKUP($A73,'★共通（5-1-1）'!$A$9:$AH$126,2,FALSE)&amp;"","")</f>
        <v>介護報酬の見直し</v>
      </c>
      <c r="C73" s="106" t="str">
        <f>IFERROR(VLOOKUP($A73,'★共通（5-1-1）'!$A$9:$AH$126,3,FALSE)&amp;"","")</f>
        <v>認知症グループホームにおける栄養改善の推進</v>
      </c>
      <c r="D73" s="105" t="str">
        <f>IFERROR(VLOOKUP($A73,'★共通（5-1-1）'!$A$9:$AH$126,4,FALSE)&amp;"","")</f>
        <v>栄養管理体制加算</v>
      </c>
      <c r="E73" s="105" t="str">
        <f>IFERROR(VLOOKUP($A73,'★共通（5-1-1）'!$A$9:$AH$126,5,FALSE)&amp;"","")</f>
        <v>新</v>
      </c>
      <c r="F73" s="106" t="str">
        <f>IFERROR(VLOOKUP($A73,'★共通（5-1-1）'!$A$9:$AH$126,6,FALSE)&amp;"","")</f>
        <v>・認知症グループホームについて、栄養改善の取組を進める観点から、管理栄養士（外部との連携を含む）が介護職員等へ利用者の栄養・食生活に関する助言や指導を行う体制づくりを進めることを評価する新たな加算を創設する。※新設</v>
      </c>
      <c r="G73" s="107" t="str">
        <f>IFERROR(VLOOKUP($A73,'★共通（5-1-1）'!$A$9:$AH$126,7,FALSE)&amp;"","")</f>
        <v/>
      </c>
      <c r="H73" s="107" t="str">
        <f>IFERROR(VLOOKUP($A73,'★共通（5-1-1）'!$A$9:$AH$126,8,FALSE)&amp;"","")</f>
        <v/>
      </c>
      <c r="I73" s="107" t="str">
        <f>IFERROR(VLOOKUP($A73,'★共通（5-1-1）'!$A$9:$AH$126,9,FALSE)&amp;"","")</f>
        <v/>
      </c>
      <c r="J73" s="107" t="str">
        <f>IFERROR(VLOOKUP($A73,'★共通（5-1-1）'!$A$9:$AH$126,10,FALSE)&amp;"","")</f>
        <v/>
      </c>
      <c r="K73" s="107" t="str">
        <f>IFERROR(VLOOKUP($A73,'★共通（5-1-1）'!$A$9:$AH$126,11,FALSE)&amp;"","")</f>
        <v/>
      </c>
      <c r="L73" s="107" t="str">
        <f>IFERROR(VLOOKUP($A73,'★共通（5-1-1）'!$A$9:$AH$126,12,FALSE)&amp;"","")</f>
        <v/>
      </c>
      <c r="M73" s="107" t="str">
        <f>IFERROR(VLOOKUP($A73,'★共通（5-1-1）'!$A$9:$AH$126,13,FALSE)&amp;"","")</f>
        <v/>
      </c>
      <c r="N73" s="107" t="str">
        <f>IFERROR(VLOOKUP($A73,'★共通（5-1-1）'!$A$9:$AH$126,14,FALSE)&amp;"","")</f>
        <v/>
      </c>
      <c r="O73" s="107" t="str">
        <f>IFERROR(VLOOKUP($A73,'★共通（5-1-1）'!$A$9:$AH$126,15,FALSE)&amp;"","")</f>
        <v/>
      </c>
      <c r="P73" s="107" t="str">
        <f>IFERROR(VLOOKUP($A73,'★共通（5-1-1）'!$A$9:$AH$126,16,FALSE)&amp;"","")</f>
        <v/>
      </c>
      <c r="Q73" s="107" t="str">
        <f>IFERROR(VLOOKUP($A73,'★共通（5-1-1）'!$A$9:$AH$126,17,FALSE)&amp;"","")</f>
        <v/>
      </c>
      <c r="R73" s="107" t="str">
        <f>IFERROR(VLOOKUP($A73,'★共通（5-1-1）'!$A$9:$AH$126,18,FALSE)&amp;"","")</f>
        <v/>
      </c>
      <c r="S73" s="107" t="str">
        <f>IFERROR(VLOOKUP($A73,'★共通（5-1-1）'!$A$9:$AH$126,19,FALSE)&amp;"","")</f>
        <v/>
      </c>
      <c r="T73" s="107" t="str">
        <f>IFERROR(VLOOKUP($A73,'★共通（5-1-1）'!$A$9:$AH$126,20,FALSE)&amp;"","")</f>
        <v/>
      </c>
      <c r="U73" s="107" t="str">
        <f>IFERROR(VLOOKUP($A73,'★共通（5-1-1）'!$A$9:$AH$126,21,FALSE)&amp;"","")</f>
        <v/>
      </c>
      <c r="V73" s="107" t="str">
        <f>IFERROR(VLOOKUP($A73,'★共通（5-1-1）'!$A$9:$AH$126,22,FALSE)&amp;"","")</f>
        <v/>
      </c>
      <c r="W73" s="107" t="str">
        <f>IFERROR(VLOOKUP($A73,'★共通（5-1-1）'!$A$9:$AH$126,23,FALSE)&amp;"","")</f>
        <v/>
      </c>
      <c r="X73" s="107" t="str">
        <f>IFERROR(VLOOKUP($A73,'★共通（5-1-1）'!$A$9:$AH$126,24,FALSE)&amp;"","")</f>
        <v/>
      </c>
      <c r="Y73" s="107" t="str">
        <f>IFERROR(VLOOKUP($A73,'★共通（5-1-1）'!$A$9:$AH$126,25,FALSE)&amp;"","")</f>
        <v>91</v>
      </c>
      <c r="Z73" s="107" t="str">
        <f>IFERROR(VLOOKUP($A73,'★共通（5-1-1）'!$A$9:$AH$126,26,FALSE)&amp;"","")</f>
        <v/>
      </c>
      <c r="AA73" s="107" t="str">
        <f>IFERROR(VLOOKUP($A73,'★共通（5-1-1）'!$A$9:$AH$126,27,FALSE)&amp;"","")</f>
        <v/>
      </c>
      <c r="AB73" s="107" t="str">
        <f>IFERROR(VLOOKUP($A73,'★共通（5-1-1）'!$A$9:$AH$126,28,FALSE)&amp;"","")</f>
        <v/>
      </c>
      <c r="AC73" s="107" t="str">
        <f>IFERROR(VLOOKUP($A73,'★共通（5-1-1）'!$A$9:$AH$126,29,FALSE)&amp;"","")</f>
        <v/>
      </c>
      <c r="AD73" s="107" t="str">
        <f>IFERROR(VLOOKUP($A73,'★共通（5-1-1）'!$A$9:$AH$126,30,FALSE)&amp;"","")</f>
        <v/>
      </c>
      <c r="AE73" s="107" t="str">
        <f>IFERROR(VLOOKUP($A73,'★共通（5-1-1）'!$A$9:$AH$126,31,FALSE)&amp;"","")</f>
        <v/>
      </c>
      <c r="AF73" s="107" t="str">
        <f>IFERROR(VLOOKUP($A73,'★共通（5-1-1）'!$A$9:$AH$126,32,FALSE)&amp;"","")</f>
        <v/>
      </c>
      <c r="AG73" s="107" t="str">
        <f>IFERROR(VLOOKUP($A73,'★共通（5-1-1）'!$A$9:$AH$126,33,FALSE)&amp;"","")</f>
        <v/>
      </c>
      <c r="AH73" s="107" t="str">
        <f>IFERROR(VLOOKUP($A73,'★共通（5-1-1）'!$A$9:$AH$126,34,FALSE)&amp;"","")</f>
        <v/>
      </c>
      <c r="AI73" s="65"/>
      <c r="AJ73" s="61"/>
      <c r="AK73" s="64"/>
      <c r="AL73" s="61"/>
      <c r="AM73" s="59"/>
    </row>
    <row r="74" spans="1:39" ht="288.75" customHeight="1">
      <c r="A74" s="105">
        <v>67</v>
      </c>
      <c r="B74" s="105" t="str">
        <f>IFERROR(VLOOKUP($A74,'★共通（5-1-1）'!$A$9:$AH$126,2,FALSE)&amp;"","")</f>
        <v>介護報酬の見直し</v>
      </c>
      <c r="C74" s="106" t="str">
        <f>IFERROR(VLOOKUP($A74,'★共通（5-1-1）'!$A$9:$AH$126,3,FALSE)&amp;"","")</f>
        <v>CHASE・VISIT 情報の収集・活用と PDCA サイクルの推進</v>
      </c>
      <c r="D74" s="105" t="str">
        <f>IFERROR(VLOOKUP($A74,'★共通（5-1-1）'!$A$9:$AH$126,4,FALSE)&amp;"","")</f>
        <v xml:space="preserve">科学的介護推進体制加算Ⅰ（新）
科学的介護推進体制加算Ⅱ（新）
※認知翔対応型通所介護/
個別機能訓練加算Ⅰ
個別機能訓練加算Ⅱ（新）
</v>
      </c>
      <c r="E74" s="105" t="str">
        <f>IFERROR(VLOOKUP($A74,'★共通（5-1-1）'!$A$9:$AH$126,5,FALSE)&amp;"","")</f>
        <v/>
      </c>
      <c r="F74" s="106" t="str">
        <f>IFERROR(VLOOKUP($A74,'★共通（5-1-1）'!$A$9:$AH$126,6,FALSE)&amp;"","")</f>
        <v xml:space="preserve">・介護サービスの質の評価と科学的介護の取組を推進し、介護サービスの質の向上を図る観点から、以下の見直しを行う。
　ア 施設系サービス、通所系サービス、居住系サービス、多機能系サービスについて、CHASE の収集項目の各領域（総論（ADL）、栄養、口腔・嚥下、認知症）について、事業所の全ての利用者に係るデータを横断的に CHASEに提出してフィードバックを受け、それに基づき事業所の特性やケアの在り方等を検証して、利用者のケアプランや計画に反映させる、事業所単位での PDCA サイクルの推進・ケアの質の向上の取組を評価する新たな加算を創設する。その際、提出・活用するデータについては、サービスごとの特性や事業所の入力負担等を勘案した項目とする。加えて、詳細な既往歴や服薬情報、家族の情報等より精度の高いフィードバックを受けることができる項目を提出・活用した場合には、更なる評価を行う区分を設ける。
　イ 施設系サービス、通所系サービス、居住系サービス、多機能系サービスについて、CHASE の収集項目の各領域に関連する加算等において、利用者ごとの計画書の作成とそれに基づくケアの実施・評価・改善等を通じたPDCA サイクルの取組に加えて、 CHASE・VISIT へのデータ提出とフィードバックの活用により更なる PDCA サイクルの推進・ケアの質の向上を図ることを評価・推進する。
　ウ 介護関連データの収集・活用及び PDCA サイクルによる科学的介護を推進していく観点から、全てのサービス（居宅介護支援を除く）について、CHASE・VISIT を活用した計画の作成や事業所単位での PDCA サイクルの推進、ケアの質の向上の取組を推奨する。居宅介護支援については、各利用者のデータ及びフィードバック情報のケアマネジメントへの活用を推奨する。
　エ CHASE・VISIT を一体的に運用する観点から、VISIT 情報についても上記の枠組みに位置付けて収集・活用する。
</v>
      </c>
      <c r="G74" s="107" t="str">
        <f>IFERROR(VLOOKUP($A74,'★共通（5-1-1）'!$A$9:$AH$126,7,FALSE)&amp;"","")</f>
        <v>93
・
94
・
95</v>
      </c>
      <c r="H74" s="107" t="str">
        <f>IFERROR(VLOOKUP($A74,'★共通（5-1-1）'!$A$9:$AH$126,8,FALSE)&amp;"","")</f>
        <v>93
・
94
・
95</v>
      </c>
      <c r="I74" s="107" t="str">
        <f>IFERROR(VLOOKUP($A74,'★共通（5-1-1）'!$A$9:$AH$126,9,FALSE)&amp;"","")</f>
        <v>93
・
94
・
95</v>
      </c>
      <c r="J74" s="107" t="str">
        <f>IFERROR(VLOOKUP($A74,'★共通（5-1-1）'!$A$9:$AH$126,10,FALSE)&amp;"","")</f>
        <v>93
・
94
・
95</v>
      </c>
      <c r="K74" s="107" t="str">
        <f>IFERROR(VLOOKUP($A74,'★共通（5-1-1）'!$A$9:$AH$126,11,FALSE)&amp;"","")</f>
        <v>93
・
94
・
95</v>
      </c>
      <c r="L74" s="107" t="str">
        <f>IFERROR(VLOOKUP($A74,'★共通（5-1-1）'!$A$9:$AH$126,12,FALSE)&amp;"","")</f>
        <v>93
・
94
・
95</v>
      </c>
      <c r="M74" s="107" t="str">
        <f>IFERROR(VLOOKUP($A74,'★共通（5-1-1）'!$A$9:$AH$126,13,FALSE)&amp;"","")</f>
        <v>93
・
94
・
95</v>
      </c>
      <c r="N74" s="107" t="str">
        <f>IFERROR(VLOOKUP($A74,'★共通（5-1-1）'!$A$9:$AH$126,14,FALSE)&amp;"","")</f>
        <v>93
・
94
・
95</v>
      </c>
      <c r="O74" s="107" t="str">
        <f>IFERROR(VLOOKUP($A74,'★共通（5-1-1）'!$A$9:$AH$126,15,FALSE)&amp;"","")</f>
        <v>93
・
94
・
95</v>
      </c>
      <c r="P74" s="107" t="str">
        <f>IFERROR(VLOOKUP($A74,'★共通（5-1-1）'!$A$9:$AH$126,16,FALSE)&amp;"","")</f>
        <v>93
・
94
・
95</v>
      </c>
      <c r="Q74" s="107" t="str">
        <f>IFERROR(VLOOKUP($A74,'★共通（5-1-1）'!$A$9:$AH$126,17,FALSE)&amp;"","")</f>
        <v>93
・
94
・
95</v>
      </c>
      <c r="R74" s="107" t="str">
        <f>IFERROR(VLOOKUP($A74,'★共通（5-1-1）'!$A$9:$AH$126,18,FALSE)&amp;"","")</f>
        <v>93
・
94
・
95</v>
      </c>
      <c r="S74" s="107" t="str">
        <f>IFERROR(VLOOKUP($A74,'★共通（5-1-1）'!$A$9:$AH$126,19,FALSE)&amp;"","")</f>
        <v>93
・
94
・
95</v>
      </c>
      <c r="T74" s="107" t="str">
        <f>IFERROR(VLOOKUP($A74,'★共通（5-1-1）'!$A$9:$AH$126,20,FALSE)&amp;"","")</f>
        <v>93
・
94
・
95</v>
      </c>
      <c r="U74" s="107" t="str">
        <f>IFERROR(VLOOKUP($A74,'★共通（5-1-1）'!$A$9:$AH$126,21,FALSE)&amp;"","")</f>
        <v>93
・
94
・
95</v>
      </c>
      <c r="V74" s="107" t="str">
        <f>IFERROR(VLOOKUP($A74,'★共通（5-1-1）'!$A$9:$AH$126,22,FALSE)&amp;"","")</f>
        <v>93
・
94
・
95</v>
      </c>
      <c r="W74" s="107" t="str">
        <f>IFERROR(VLOOKUP($A74,'★共通（5-1-1）'!$A$9:$AH$126,23,FALSE)&amp;"","")</f>
        <v>93
・
94
・
95</v>
      </c>
      <c r="X74" s="107" t="str">
        <f>IFERROR(VLOOKUP($A74,'★共通（5-1-1）'!$A$9:$AH$126,24,FALSE)&amp;"","")</f>
        <v>93
・
94
・
95</v>
      </c>
      <c r="Y74" s="107" t="str">
        <f>IFERROR(VLOOKUP($A74,'★共通（5-1-1）'!$A$9:$AH$126,25,FALSE)&amp;"","")</f>
        <v>93
・
94
・
95</v>
      </c>
      <c r="Z74" s="107" t="str">
        <f>IFERROR(VLOOKUP($A74,'★共通（5-1-1）'!$A$9:$AH$126,26,FALSE)&amp;"","")</f>
        <v>93
・
94
・
95</v>
      </c>
      <c r="AA74" s="107" t="str">
        <f>IFERROR(VLOOKUP($A74,'★共通（5-1-1）'!$A$9:$AH$126,27,FALSE)&amp;"","")</f>
        <v>93
・
94
・
95</v>
      </c>
      <c r="AB74" s="107" t="str">
        <f>IFERROR(VLOOKUP($A74,'★共通（5-1-1）'!$A$9:$AH$126,28,FALSE)&amp;"","")</f>
        <v>93
・
94
・
95</v>
      </c>
      <c r="AC74" s="107" t="str">
        <f>IFERROR(VLOOKUP($A74,'★共通（5-1-1）'!$A$9:$AH$126,29,FALSE)&amp;"","")</f>
        <v>93
・
94
・
95</v>
      </c>
      <c r="AD74" s="107" t="str">
        <f>IFERROR(VLOOKUP($A74,'★共通（5-1-1）'!$A$9:$AH$126,30,FALSE)&amp;"","")</f>
        <v>93
・
94
・
95</v>
      </c>
      <c r="AE74" s="107" t="str">
        <f>IFERROR(VLOOKUP($A74,'★共通（5-1-1）'!$A$9:$AH$126,31,FALSE)&amp;"","")</f>
        <v>93
・
94
・
95</v>
      </c>
      <c r="AF74" s="107" t="str">
        <f>IFERROR(VLOOKUP($A74,'★共通（5-1-1）'!$A$9:$AH$126,32,FALSE)&amp;"","")</f>
        <v>93
・
94
・
95</v>
      </c>
      <c r="AG74" s="107" t="str">
        <f>IFERROR(VLOOKUP($A74,'★共通（5-1-1）'!$A$9:$AH$126,33,FALSE)&amp;"","")</f>
        <v>93
・
94
・
95</v>
      </c>
      <c r="AH74" s="107" t="str">
        <f>IFERROR(VLOOKUP($A74,'★共通（5-1-1）'!$A$9:$AH$126,34,FALSE)&amp;"","")</f>
        <v>93
・
94
・
95</v>
      </c>
      <c r="AI74" s="64"/>
      <c r="AJ74" s="61"/>
      <c r="AK74" s="72"/>
      <c r="AL74" s="61"/>
      <c r="AM74" s="59"/>
    </row>
    <row r="75" spans="1:39" ht="59.25" customHeight="1">
      <c r="A75" s="105">
        <v>68</v>
      </c>
      <c r="B75" s="105" t="str">
        <f>IFERROR(VLOOKUP($A75,'★共通（5-1-1）'!$A$9:$AH$126,2,FALSE)&amp;"","")</f>
        <v/>
      </c>
      <c r="C75" s="106" t="str">
        <f>IFERROR(VLOOKUP($A75,'★共通（5-1-1）'!$A$9:$AH$126,3,FALSE)&amp;"","")</f>
        <v>リハビリテーションマネジメント加算の見直し</v>
      </c>
      <c r="D75" s="105" t="str">
        <f>IFERROR(VLOOKUP($A75,'★共通（5-1-1）'!$A$9:$AH$126,4,FALSE)&amp;"","")</f>
        <v/>
      </c>
      <c r="E75" s="105" t="str">
        <f>IFERROR(VLOOKUP($A75,'★共通（5-1-1）'!$A$9:$AH$126,5,FALSE)&amp;"","")</f>
        <v/>
      </c>
      <c r="F75" s="106" t="str">
        <f>IFERROR(VLOOKUP($A75,'★共通（5-1-1）'!$A$9:$AH$126,6,FALSE)&amp;"","")</f>
        <v>（※（１）②再掲）</v>
      </c>
      <c r="G75" s="107" t="str">
        <f>IFERROR(VLOOKUP($A75,'★共通（5-1-1）'!$A$9:$AH$126,7,FALSE)&amp;"","")</f>
        <v/>
      </c>
      <c r="H75" s="107" t="str">
        <f>IFERROR(VLOOKUP($A75,'★共通（5-1-1）'!$A$9:$AH$126,8,FALSE)&amp;"","")</f>
        <v/>
      </c>
      <c r="I75" s="107" t="str">
        <f>IFERROR(VLOOKUP($A75,'★共通（5-1-1）'!$A$9:$AH$126,9,FALSE)&amp;"","")</f>
        <v/>
      </c>
      <c r="J75" s="107" t="str">
        <f>IFERROR(VLOOKUP($A75,'★共通（5-1-1）'!$A$9:$AH$126,10,FALSE)&amp;"","")</f>
        <v>●</v>
      </c>
      <c r="K75" s="107" t="str">
        <f>IFERROR(VLOOKUP($A75,'★共通（5-1-1）'!$A$9:$AH$126,11,FALSE)&amp;"","")</f>
        <v/>
      </c>
      <c r="L75" s="107" t="str">
        <f>IFERROR(VLOOKUP($A75,'★共通（5-1-1）'!$A$9:$AH$126,12,FALSE)&amp;"","")</f>
        <v/>
      </c>
      <c r="M75" s="107" t="str">
        <f>IFERROR(VLOOKUP($A75,'★共通（5-1-1）'!$A$9:$AH$126,13,FALSE)&amp;"","")</f>
        <v>●</v>
      </c>
      <c r="N75" s="107" t="str">
        <f>IFERROR(VLOOKUP($A75,'★共通（5-1-1）'!$A$9:$AH$126,14,FALSE)&amp;"","")</f>
        <v/>
      </c>
      <c r="O75" s="107" t="str">
        <f>IFERROR(VLOOKUP($A75,'★共通（5-1-1）'!$A$9:$AH$126,15,FALSE)&amp;"","")</f>
        <v/>
      </c>
      <c r="P75" s="107" t="str">
        <f>IFERROR(VLOOKUP($A75,'★共通（5-1-1）'!$A$9:$AH$126,16,FALSE)&amp;"","")</f>
        <v/>
      </c>
      <c r="Q75" s="107" t="str">
        <f>IFERROR(VLOOKUP($A75,'★共通（5-1-1）'!$A$9:$AH$126,17,FALSE)&amp;"","")</f>
        <v/>
      </c>
      <c r="R75" s="107" t="str">
        <f>IFERROR(VLOOKUP($A75,'★共通（5-1-1）'!$A$9:$AH$126,18,FALSE)&amp;"","")</f>
        <v/>
      </c>
      <c r="S75" s="107" t="str">
        <f>IFERROR(VLOOKUP($A75,'★共通（5-1-1）'!$A$9:$AH$126,19,FALSE)&amp;"","")</f>
        <v/>
      </c>
      <c r="T75" s="107" t="str">
        <f>IFERROR(VLOOKUP($A75,'★共通（5-1-1）'!$A$9:$AH$126,20,FALSE)&amp;"","")</f>
        <v/>
      </c>
      <c r="U75" s="107" t="str">
        <f>IFERROR(VLOOKUP($A75,'★共通（5-1-1）'!$A$9:$AH$126,21,FALSE)&amp;"","")</f>
        <v/>
      </c>
      <c r="V75" s="107" t="str">
        <f>IFERROR(VLOOKUP($A75,'★共通（5-1-1）'!$A$9:$AH$126,22,FALSE)&amp;"","")</f>
        <v/>
      </c>
      <c r="W75" s="107" t="str">
        <f>IFERROR(VLOOKUP($A75,'★共通（5-1-1）'!$A$9:$AH$126,23,FALSE)&amp;"","")</f>
        <v/>
      </c>
      <c r="X75" s="107" t="str">
        <f>IFERROR(VLOOKUP($A75,'★共通（5-1-1）'!$A$9:$AH$126,24,FALSE)&amp;"","")</f>
        <v/>
      </c>
      <c r="Y75" s="107" t="str">
        <f>IFERROR(VLOOKUP($A75,'★共通（5-1-1）'!$A$9:$AH$126,25,FALSE)&amp;"","")</f>
        <v/>
      </c>
      <c r="Z75" s="107" t="str">
        <f>IFERROR(VLOOKUP($A75,'★共通（5-1-1）'!$A$9:$AH$126,26,FALSE)&amp;"","")</f>
        <v/>
      </c>
      <c r="AA75" s="107" t="str">
        <f>IFERROR(VLOOKUP($A75,'★共通（5-1-1）'!$A$9:$AH$126,27,FALSE)&amp;"","")</f>
        <v/>
      </c>
      <c r="AB75" s="107" t="str">
        <f>IFERROR(VLOOKUP($A75,'★共通（5-1-1）'!$A$9:$AH$126,28,FALSE)&amp;"","")</f>
        <v/>
      </c>
      <c r="AC75" s="107" t="str">
        <f>IFERROR(VLOOKUP($A75,'★共通（5-1-1）'!$A$9:$AH$126,29,FALSE)&amp;"","")</f>
        <v/>
      </c>
      <c r="AD75" s="107" t="str">
        <f>IFERROR(VLOOKUP($A75,'★共通（5-1-1）'!$A$9:$AH$126,30,FALSE)&amp;"","")</f>
        <v/>
      </c>
      <c r="AE75" s="107" t="str">
        <f>IFERROR(VLOOKUP($A75,'★共通（5-1-1）'!$A$9:$AH$126,31,FALSE)&amp;"","")</f>
        <v/>
      </c>
      <c r="AF75" s="107" t="str">
        <f>IFERROR(VLOOKUP($A75,'★共通（5-1-1）'!$A$9:$AH$126,32,FALSE)&amp;"","")</f>
        <v/>
      </c>
      <c r="AG75" s="107" t="str">
        <f>IFERROR(VLOOKUP($A75,'★共通（5-1-1）'!$A$9:$AH$126,33,FALSE)&amp;"","")</f>
        <v/>
      </c>
      <c r="AH75" s="107" t="str">
        <f>IFERROR(VLOOKUP($A75,'★共通（5-1-1）'!$A$9:$AH$126,34,FALSE)&amp;"","")</f>
        <v/>
      </c>
      <c r="AI75" s="64"/>
      <c r="AJ75" s="61"/>
      <c r="AK75" s="65"/>
      <c r="AL75" s="61"/>
      <c r="AM75" s="59"/>
    </row>
    <row r="76" spans="1:39" ht="59.25" customHeight="1">
      <c r="A76" s="105">
        <v>69</v>
      </c>
      <c r="B76" s="105" t="str">
        <f>IFERROR(VLOOKUP($A76,'★共通（5-1-1）'!$A$9:$AH$126,2,FALSE)&amp;"","")</f>
        <v/>
      </c>
      <c r="C76" s="106" t="str">
        <f>IFERROR(VLOOKUP($A76,'★共通（5-1-1）'!$A$9:$AH$126,3,FALSE)&amp;"","")</f>
        <v>リハビリテーションマネジメント等の見直し</v>
      </c>
      <c r="D76" s="105" t="str">
        <f>IFERROR(VLOOKUP($A76,'★共通（5-1-1）'!$A$9:$AH$126,4,FALSE)&amp;"","")</f>
        <v/>
      </c>
      <c r="E76" s="105" t="str">
        <f>IFERROR(VLOOKUP($A76,'★共通（5-1-1）'!$A$9:$AH$126,5,FALSE)&amp;"","")</f>
        <v/>
      </c>
      <c r="F76" s="106" t="str">
        <f>IFERROR(VLOOKUP($A76,'★共通（5-1-1）'!$A$9:$AH$126,6,FALSE)&amp;"","")</f>
        <v>（※（１）③再掲）</v>
      </c>
      <c r="G76" s="107" t="str">
        <f>IFERROR(VLOOKUP($A76,'★共通（5-1-1）'!$A$9:$AH$126,7,FALSE)&amp;"","")</f>
        <v/>
      </c>
      <c r="H76" s="107" t="str">
        <f>IFERROR(VLOOKUP($A76,'★共通（5-1-1）'!$A$9:$AH$126,8,FALSE)&amp;"","")</f>
        <v/>
      </c>
      <c r="I76" s="107" t="str">
        <f>IFERROR(VLOOKUP($A76,'★共通（5-1-1）'!$A$9:$AH$126,9,FALSE)&amp;"","")</f>
        <v/>
      </c>
      <c r="J76" s="107" t="str">
        <f>IFERROR(VLOOKUP($A76,'★共通（5-1-1）'!$A$9:$AH$126,10,FALSE)&amp;"","")</f>
        <v/>
      </c>
      <c r="K76" s="107" t="str">
        <f>IFERROR(VLOOKUP($A76,'★共通（5-1-1）'!$A$9:$AH$126,11,FALSE)&amp;"","")</f>
        <v/>
      </c>
      <c r="L76" s="107" t="str">
        <f>IFERROR(VLOOKUP($A76,'★共通（5-1-1）'!$A$9:$AH$126,12,FALSE)&amp;"","")</f>
        <v/>
      </c>
      <c r="M76" s="107" t="str">
        <f>IFERROR(VLOOKUP($A76,'★共通（5-1-1）'!$A$9:$AH$126,13,FALSE)&amp;"","")</f>
        <v/>
      </c>
      <c r="N76" s="107" t="str">
        <f>IFERROR(VLOOKUP($A76,'★共通（5-1-1）'!$A$9:$AH$126,14,FALSE)&amp;"","")</f>
        <v/>
      </c>
      <c r="O76" s="107" t="str">
        <f>IFERROR(VLOOKUP($A76,'★共通（5-1-1）'!$A$9:$AH$126,15,FALSE)&amp;"","")</f>
        <v/>
      </c>
      <c r="P76" s="107" t="str">
        <f>IFERROR(VLOOKUP($A76,'★共通（5-1-1）'!$A$9:$AH$126,16,FALSE)&amp;"","")</f>
        <v/>
      </c>
      <c r="Q76" s="107" t="str">
        <f>IFERROR(VLOOKUP($A76,'★共通（5-1-1）'!$A$9:$AH$126,17,FALSE)&amp;"","")</f>
        <v/>
      </c>
      <c r="R76" s="107" t="str">
        <f>IFERROR(VLOOKUP($A76,'★共通（5-1-1）'!$A$9:$AH$126,18,FALSE)&amp;"","")</f>
        <v/>
      </c>
      <c r="S76" s="107" t="str">
        <f>IFERROR(VLOOKUP($A76,'★共通（5-1-1）'!$A$9:$AH$126,19,FALSE)&amp;"","")</f>
        <v/>
      </c>
      <c r="T76" s="107" t="str">
        <f>IFERROR(VLOOKUP($A76,'★共通（5-1-1）'!$A$9:$AH$126,20,FALSE)&amp;"","")</f>
        <v/>
      </c>
      <c r="U76" s="107" t="str">
        <f>IFERROR(VLOOKUP($A76,'★共通（5-1-1）'!$A$9:$AH$126,21,FALSE)&amp;"","")</f>
        <v/>
      </c>
      <c r="V76" s="107" t="str">
        <f>IFERROR(VLOOKUP($A76,'★共通（5-1-1）'!$A$9:$AH$126,22,FALSE)&amp;"","")</f>
        <v/>
      </c>
      <c r="W76" s="107" t="str">
        <f>IFERROR(VLOOKUP($A76,'★共通（5-1-1）'!$A$9:$AH$126,23,FALSE)&amp;"","")</f>
        <v/>
      </c>
      <c r="X76" s="107" t="str">
        <f>IFERROR(VLOOKUP($A76,'★共通（5-1-1）'!$A$9:$AH$126,24,FALSE)&amp;"","")</f>
        <v/>
      </c>
      <c r="Y76" s="107" t="str">
        <f>IFERROR(VLOOKUP($A76,'★共通（5-1-1）'!$A$9:$AH$126,25,FALSE)&amp;"","")</f>
        <v/>
      </c>
      <c r="Z76" s="107" t="str">
        <f>IFERROR(VLOOKUP($A76,'★共通（5-1-1）'!$A$9:$AH$126,26,FALSE)&amp;"","")</f>
        <v/>
      </c>
      <c r="AA76" s="107" t="str">
        <f>IFERROR(VLOOKUP($A76,'★共通（5-1-1）'!$A$9:$AH$126,27,FALSE)&amp;"","")</f>
        <v/>
      </c>
      <c r="AB76" s="107" t="str">
        <f>IFERROR(VLOOKUP($A76,'★共通（5-1-1）'!$A$9:$AH$126,28,FALSE)&amp;"","")</f>
        <v/>
      </c>
      <c r="AC76" s="107" t="str">
        <f>IFERROR(VLOOKUP($A76,'★共通（5-1-1）'!$A$9:$AH$126,29,FALSE)&amp;"","")</f>
        <v/>
      </c>
      <c r="AD76" s="107" t="str">
        <f>IFERROR(VLOOKUP($A76,'★共通（5-1-1）'!$A$9:$AH$126,30,FALSE)&amp;"","")</f>
        <v/>
      </c>
      <c r="AE76" s="107" t="str">
        <f>IFERROR(VLOOKUP($A76,'★共通（5-1-1）'!$A$9:$AH$126,31,FALSE)&amp;"","")</f>
        <v>●</v>
      </c>
      <c r="AF76" s="107" t="str">
        <f>IFERROR(VLOOKUP($A76,'★共通（5-1-1）'!$A$9:$AH$126,32,FALSE)&amp;"","")</f>
        <v/>
      </c>
      <c r="AG76" s="107" t="str">
        <f>IFERROR(VLOOKUP($A76,'★共通（5-1-1）'!$A$9:$AH$126,33,FALSE)&amp;"","")</f>
        <v>●</v>
      </c>
      <c r="AH76" s="107" t="str">
        <f>IFERROR(VLOOKUP($A76,'★共通（5-1-1）'!$A$9:$AH$126,34,FALSE)&amp;"","")</f>
        <v/>
      </c>
      <c r="AI76" s="64"/>
      <c r="AJ76" s="64"/>
      <c r="AK76" s="64"/>
      <c r="AL76" s="61"/>
      <c r="AM76" s="59"/>
    </row>
    <row r="77" spans="1:39" ht="256.5" customHeight="1">
      <c r="A77" s="105">
        <v>70</v>
      </c>
      <c r="B77" s="105" t="str">
        <f>IFERROR(VLOOKUP($A77,'★共通（5-1-1）'!$A$9:$AH$126,2,FALSE)&amp;"","")</f>
        <v>介護報酬の見直し</v>
      </c>
      <c r="C77" s="106" t="str">
        <f>IFERROR(VLOOKUP($A77,'★共通（5-1-1）'!$A$9:$AH$126,3,FALSE)&amp;"","")</f>
        <v>ADL 維持等加算の見直し</v>
      </c>
      <c r="D77" s="105" t="str">
        <f>IFERROR(VLOOKUP($A77,'★共通（5-1-1）'!$A$9:$AH$126,4,FALSE)&amp;"","")</f>
        <v>ＡＤＬ維持等加算Ⅰ
ＡＤＬ維持等加算Ⅱ</v>
      </c>
      <c r="E77" s="105" t="str">
        <f>IFERROR(VLOOKUP($A77,'★共通（5-1-1）'!$A$9:$AH$126,5,FALSE)&amp;"","")</f>
        <v/>
      </c>
      <c r="F77" s="106" t="str">
        <f>IFERROR(VLOOKUP($A77,'★共通（5-1-1）'!$A$9:$AH$126,6,FALSE)&amp;"","")</f>
        <v>・ADL 維持等加算について、自立支援・重度化防止に向けた取組を一層推進する観点から、以下の見直しを行う。
　ア クリームスキミングを防止する観点や、現状の同加算の取得状況や課題を踏まえ、算定要件について、以下の見直しを行う。
　　・ 初月と６月目の ADL 値の報告について、評価可能な者は原則全員報告を求める。
　　・ リハビリテーションサービスを併用している者について、同加算取得事業者がリハビリテーションサービス事業者と連携して機能訓練を実施している場合に限り、同加算に係る計算式の対象とする。
　　・ 利用者の総数や要介護度、要介護等認定月に係る要件を緩和する。
　　・ ADL 利得が上位 85％の者について、各々の ADL 利得を合計したものが０以上とする要件について、初月の ADL 値に応じて調整式で得られた利用者の調整済 ADL 利得が一定の値以上とする。
　　・ CHASE へのデータ提出とフィードバックの活用による PDCA サイクルの推進・ケアの向上を図ることを求める。（※３（２）①イ参照）
　イ より自立支援等に効果的な取組を行い、利用者の ADL を良好に維持・改善する事業者を高く評価する新たな区分を設ける。
　ウ 通所介護に加えて、機能訓練等に従事する者を十分に配置し、ADL の維持等を目的とする認知症対応型通所介護、特定施設入居者生活介護、地域密着型特定施設入居者生活介護、介護老人福祉施設、地域密着型介護老人福祉施設入所者生活介護を同加算の対象とする。</v>
      </c>
      <c r="G77" s="107" t="str">
        <f>IFERROR(VLOOKUP($A77,'★共通（5-1-1）'!$A$9:$AH$126,7,FALSE)&amp;"","")</f>
        <v/>
      </c>
      <c r="H77" s="107" t="str">
        <f>IFERROR(VLOOKUP($A77,'★共通（5-1-1）'!$A$9:$AH$126,8,FALSE)&amp;"","")</f>
        <v/>
      </c>
      <c r="I77" s="107" t="str">
        <f>IFERROR(VLOOKUP($A77,'★共通（5-1-1）'!$A$9:$AH$126,9,FALSE)&amp;"","")</f>
        <v/>
      </c>
      <c r="J77" s="107" t="str">
        <f>IFERROR(VLOOKUP($A77,'★共通（5-1-1）'!$A$9:$AH$126,10,FALSE)&amp;"","")</f>
        <v/>
      </c>
      <c r="K77" s="107" t="str">
        <f>IFERROR(VLOOKUP($A77,'★共通（5-1-1）'!$A$9:$AH$126,11,FALSE)&amp;"","")</f>
        <v/>
      </c>
      <c r="L77" s="107" t="str">
        <f>IFERROR(VLOOKUP($A77,'★共通（5-1-1）'!$A$9:$AH$126,12,FALSE)&amp;"","")</f>
        <v xml:space="preserve">96
・
97
</v>
      </c>
      <c r="M77" s="107" t="str">
        <f>IFERROR(VLOOKUP($A77,'★共通（5-1-1）'!$A$9:$AH$126,13,FALSE)&amp;"","")</f>
        <v/>
      </c>
      <c r="N77" s="107" t="str">
        <f>IFERROR(VLOOKUP($A77,'★共通（5-1-1）'!$A$9:$AH$126,14,FALSE)&amp;"","")</f>
        <v/>
      </c>
      <c r="O77" s="107" t="str">
        <f>IFERROR(VLOOKUP($A77,'★共通（5-1-1）'!$A$9:$AH$126,15,FALSE)&amp;"","")</f>
        <v/>
      </c>
      <c r="P77" s="107" t="str">
        <f>IFERROR(VLOOKUP($A77,'★共通（5-1-1）'!$A$9:$AH$126,16,FALSE)&amp;"","")</f>
        <v xml:space="preserve">96
・
97
</v>
      </c>
      <c r="Q77" s="107" t="str">
        <f>IFERROR(VLOOKUP($A77,'★共通（5-1-1）'!$A$9:$AH$126,17,FALSE)&amp;"","")</f>
        <v/>
      </c>
      <c r="R77" s="107" t="str">
        <f>IFERROR(VLOOKUP($A77,'★共通（5-1-1）'!$A$9:$AH$126,18,FALSE)&amp;"","")</f>
        <v/>
      </c>
      <c r="S77" s="107" t="str">
        <f>IFERROR(VLOOKUP($A77,'★共通（5-1-1）'!$A$9:$AH$126,19,FALSE)&amp;"","")</f>
        <v/>
      </c>
      <c r="T77" s="107" t="str">
        <f>IFERROR(VLOOKUP($A77,'★共通（5-1-1）'!$A$9:$AH$126,20,FALSE)&amp;"","")</f>
        <v/>
      </c>
      <c r="U77" s="107" t="str">
        <f>IFERROR(VLOOKUP($A77,'★共通（5-1-1）'!$A$9:$AH$126,21,FALSE)&amp;"","")</f>
        <v xml:space="preserve">96
・
97
</v>
      </c>
      <c r="V77" s="107" t="str">
        <f>IFERROR(VLOOKUP($A77,'★共通（5-1-1）'!$A$9:$AH$126,22,FALSE)&amp;"","")</f>
        <v/>
      </c>
      <c r="W77" s="107" t="str">
        <f>IFERROR(VLOOKUP($A77,'★共通（5-1-1）'!$A$9:$AH$126,23,FALSE)&amp;"","")</f>
        <v xml:space="preserve">96
・
97
</v>
      </c>
      <c r="X77" s="107" t="str">
        <f>IFERROR(VLOOKUP($A77,'★共通（5-1-1）'!$A$9:$AH$126,24,FALSE)&amp;"","")</f>
        <v/>
      </c>
      <c r="Y77" s="107" t="str">
        <f>IFERROR(VLOOKUP($A77,'★共通（5-1-1）'!$A$9:$AH$126,25,FALSE)&amp;"","")</f>
        <v/>
      </c>
      <c r="Z77" s="107" t="str">
        <f>IFERROR(VLOOKUP($A77,'★共通（5-1-1）'!$A$9:$AH$126,26,FALSE)&amp;"","")</f>
        <v xml:space="preserve">96
・
97
</v>
      </c>
      <c r="AA77" s="107" t="str">
        <f>IFERROR(VLOOKUP($A77,'★共通（5-1-1）'!$A$9:$AH$126,27,FALSE)&amp;"","")</f>
        <v xml:space="preserve">96
・
97
</v>
      </c>
      <c r="AB77" s="107" t="str">
        <f>IFERROR(VLOOKUP($A77,'★共通（5-1-1）'!$A$9:$AH$126,28,FALSE)&amp;"","")</f>
        <v/>
      </c>
      <c r="AC77" s="107" t="str">
        <f>IFERROR(VLOOKUP($A77,'★共通（5-1-1）'!$A$9:$AH$126,29,FALSE)&amp;"","")</f>
        <v/>
      </c>
      <c r="AD77" s="107" t="str">
        <f>IFERROR(VLOOKUP($A77,'★共通（5-1-1）'!$A$9:$AH$126,30,FALSE)&amp;"","")</f>
        <v xml:space="preserve">96
・
97
</v>
      </c>
      <c r="AE77" s="107" t="str">
        <f>IFERROR(VLOOKUP($A77,'★共通（5-1-1）'!$A$9:$AH$126,31,FALSE)&amp;"","")</f>
        <v/>
      </c>
      <c r="AF77" s="107" t="str">
        <f>IFERROR(VLOOKUP($A77,'★共通（5-1-1）'!$A$9:$AH$126,32,FALSE)&amp;"","")</f>
        <v/>
      </c>
      <c r="AG77" s="107" t="str">
        <f>IFERROR(VLOOKUP($A77,'★共通（5-1-1）'!$A$9:$AH$126,33,FALSE)&amp;"","")</f>
        <v/>
      </c>
      <c r="AH77" s="107" t="str">
        <f>IFERROR(VLOOKUP($A77,'★共通（5-1-1）'!$A$9:$AH$126,34,FALSE)&amp;"","")</f>
        <v/>
      </c>
      <c r="AI77" s="64"/>
      <c r="AJ77" s="64"/>
      <c r="AK77" s="64"/>
      <c r="AL77" s="61"/>
      <c r="AM77" s="59"/>
    </row>
    <row r="78" spans="1:39" ht="135">
      <c r="A78" s="105">
        <v>71</v>
      </c>
      <c r="B78" s="105" t="str">
        <f>IFERROR(VLOOKUP($A78,'★共通（5-1-1）'!$A$9:$AH$126,2,FALSE)&amp;"","")</f>
        <v>介護報酬の見直し</v>
      </c>
      <c r="C78" s="106" t="str">
        <f>IFERROR(VLOOKUP($A78,'★共通（5-1-1）'!$A$9:$AH$126,3,FALSE)&amp;"","")</f>
        <v>介護老人保健施設における在宅復帰・在宅療養支援機能の評価の充実</v>
      </c>
      <c r="D78" s="105" t="str">
        <f>IFERROR(VLOOKUP($A78,'★共通（5-1-1）'!$A$9:$AH$126,4,FALSE)&amp;"","")</f>
        <v/>
      </c>
      <c r="E78" s="105" t="str">
        <f>IFERROR(VLOOKUP($A78,'★共通（5-1-1）'!$A$9:$AH$126,5,FALSE)&amp;"","")</f>
        <v/>
      </c>
      <c r="F78" s="106" t="str">
        <f>IFERROR(VLOOKUP($A78,'★共通（5-1-1）'!$A$9:$AH$126,6,FALSE)&amp;"","")</f>
        <v>・在宅復帰・在宅療養支援等評価指標及び要件について、介護老人保健施設の在宅復帰・在宅療養支援機能をさらに促進する観点から、指標の取得状況等も踏まえ、以下の見直しを行う。その際、６月の経過措置期間を設けることとする。
　ア 居宅サービス実施数に係る指標において、訪問リハビリテーションの実施を更に促進するため、訪問リハビリテーションの比重を高くする。
　イ リハビリテーション専門職配置割合に係る指標において、入所者の状態に応じたより多様なリハビリテーション提供体制を評価するため、理学療法士、作業療法士及び言語聴覚士の３職種の配置を評価する。
　ウ 基本型以上についてリハビリテーションマネジメントの実施要件が求められているが、より入所者の状態にあったリハビリテーションを提供するため、医師の詳細な指示に基づくリハビリテーションに関する事項を明確化する。</v>
      </c>
      <c r="G78" s="107" t="str">
        <f>IFERROR(VLOOKUP($A78,'★共通（5-1-1）'!$A$9:$AH$126,7,FALSE)&amp;"","")</f>
        <v/>
      </c>
      <c r="H78" s="107" t="str">
        <f>IFERROR(VLOOKUP($A78,'★共通（5-1-1）'!$A$9:$AH$126,8,FALSE)&amp;"","")</f>
        <v/>
      </c>
      <c r="I78" s="107" t="str">
        <f>IFERROR(VLOOKUP($A78,'★共通（5-1-1）'!$A$9:$AH$126,9,FALSE)&amp;"","")</f>
        <v/>
      </c>
      <c r="J78" s="107" t="str">
        <f>IFERROR(VLOOKUP($A78,'★共通（5-1-1）'!$A$9:$AH$126,10,FALSE)&amp;"","")</f>
        <v/>
      </c>
      <c r="K78" s="107" t="str">
        <f>IFERROR(VLOOKUP($A78,'★共通（5-1-1）'!$A$9:$AH$126,11,FALSE)&amp;"","")</f>
        <v/>
      </c>
      <c r="L78" s="107" t="str">
        <f>IFERROR(VLOOKUP($A78,'★共通（5-1-1）'!$A$9:$AH$126,12,FALSE)&amp;"","")</f>
        <v/>
      </c>
      <c r="M78" s="107" t="str">
        <f>IFERROR(VLOOKUP($A78,'★共通（5-1-1）'!$A$9:$AH$126,13,FALSE)&amp;"","")</f>
        <v/>
      </c>
      <c r="N78" s="107" t="str">
        <f>IFERROR(VLOOKUP($A78,'★共通（5-1-1）'!$A$9:$AH$126,14,FALSE)&amp;"","")</f>
        <v/>
      </c>
      <c r="O78" s="107" t="str">
        <f>IFERROR(VLOOKUP($A78,'★共通（5-1-1）'!$A$9:$AH$126,15,FALSE)&amp;"","")</f>
        <v/>
      </c>
      <c r="P78" s="107" t="str">
        <f>IFERROR(VLOOKUP($A78,'★共通（5-1-1）'!$A$9:$AH$126,16,FALSE)&amp;"","")</f>
        <v/>
      </c>
      <c r="Q78" s="107" t="str">
        <f>IFERROR(VLOOKUP($A78,'★共通（5-1-1）'!$A$9:$AH$126,17,FALSE)&amp;"","")</f>
        <v/>
      </c>
      <c r="R78" s="107" t="str">
        <f>IFERROR(VLOOKUP($A78,'★共通（5-1-1）'!$A$9:$AH$126,18,FALSE)&amp;"","")</f>
        <v/>
      </c>
      <c r="S78" s="107" t="str">
        <f>IFERROR(VLOOKUP($A78,'★共通（5-1-1）'!$A$9:$AH$126,19,FALSE)&amp;"","")</f>
        <v/>
      </c>
      <c r="T78" s="107" t="str">
        <f>IFERROR(VLOOKUP($A78,'★共通（5-1-1）'!$A$9:$AH$126,20,FALSE)&amp;"","")</f>
        <v/>
      </c>
      <c r="U78" s="107" t="str">
        <f>IFERROR(VLOOKUP($A78,'★共通（5-1-1）'!$A$9:$AH$126,21,FALSE)&amp;"","")</f>
        <v/>
      </c>
      <c r="V78" s="107" t="str">
        <f>IFERROR(VLOOKUP($A78,'★共通（5-1-1）'!$A$9:$AH$126,22,FALSE)&amp;"","")</f>
        <v/>
      </c>
      <c r="W78" s="107" t="str">
        <f>IFERROR(VLOOKUP($A78,'★共通（5-1-1）'!$A$9:$AH$126,23,FALSE)&amp;"","")</f>
        <v/>
      </c>
      <c r="X78" s="107" t="str">
        <f>IFERROR(VLOOKUP($A78,'★共通（5-1-1）'!$A$9:$AH$126,24,FALSE)&amp;"","")</f>
        <v/>
      </c>
      <c r="Y78" s="107" t="str">
        <f>IFERROR(VLOOKUP($A78,'★共通（5-1-1）'!$A$9:$AH$126,25,FALSE)&amp;"","")</f>
        <v/>
      </c>
      <c r="Z78" s="107" t="str">
        <f>IFERROR(VLOOKUP($A78,'★共通（5-1-1）'!$A$9:$AH$126,26,FALSE)&amp;"","")</f>
        <v/>
      </c>
      <c r="AA78" s="107" t="str">
        <f>IFERROR(VLOOKUP($A78,'★共通（5-1-1）'!$A$9:$AH$126,27,FALSE)&amp;"","")</f>
        <v/>
      </c>
      <c r="AB78" s="107" t="str">
        <f>IFERROR(VLOOKUP($A78,'★共通（5-1-1）'!$A$9:$AH$126,28,FALSE)&amp;"","")</f>
        <v/>
      </c>
      <c r="AC78" s="107" t="str">
        <f>IFERROR(VLOOKUP($A78,'★共通（5-1-1）'!$A$9:$AH$126,29,FALSE)&amp;"","")</f>
        <v/>
      </c>
      <c r="AD78" s="107" t="str">
        <f>IFERROR(VLOOKUP($A78,'★共通（5-1-1）'!$A$9:$AH$126,30,FALSE)&amp;"","")</f>
        <v/>
      </c>
      <c r="AE78" s="107" t="str">
        <f>IFERROR(VLOOKUP($A78,'★共通（5-1-1）'!$A$9:$AH$126,31,FALSE)&amp;"","")</f>
        <v>98
・
99</v>
      </c>
      <c r="AF78" s="107" t="str">
        <f>IFERROR(VLOOKUP($A78,'★共通（5-1-1）'!$A$9:$AH$126,32,FALSE)&amp;"","")</f>
        <v/>
      </c>
      <c r="AG78" s="107" t="str">
        <f>IFERROR(VLOOKUP($A78,'★共通（5-1-1）'!$A$9:$AH$126,33,FALSE)&amp;"","")</f>
        <v/>
      </c>
      <c r="AH78" s="107" t="str">
        <f>IFERROR(VLOOKUP($A78,'★共通（5-1-1）'!$A$9:$AH$126,34,FALSE)&amp;"","")</f>
        <v/>
      </c>
      <c r="AI78" s="64"/>
      <c r="AJ78" s="64"/>
      <c r="AK78" s="64"/>
      <c r="AL78" s="61"/>
      <c r="AM78" s="59"/>
    </row>
    <row r="79" spans="1:39" ht="128.25" customHeight="1">
      <c r="A79" s="105">
        <v>72</v>
      </c>
      <c r="B79" s="105" t="str">
        <f>IFERROR(VLOOKUP($A79,'★共通（5-1-1）'!$A$9:$AH$126,2,FALSE)&amp;"","")</f>
        <v>介護報酬の見直し</v>
      </c>
      <c r="C79" s="106" t="str">
        <f>IFERROR(VLOOKUP($A79,'★共通（5-1-1）'!$A$9:$AH$126,3,FALSE)&amp;"","")</f>
        <v>寝たきり予防・重度化防止のためのマネジメントの推進</v>
      </c>
      <c r="D79" s="105" t="str">
        <f>IFERROR(VLOOKUP($A79,'★共通（5-1-1）'!$A$9:$AH$126,4,FALSE)&amp;"","")</f>
        <v>自立支援促進加算</v>
      </c>
      <c r="E79" s="105" t="str">
        <f>IFERROR(VLOOKUP($A79,'★共通（5-1-1）'!$A$9:$AH$126,5,FALSE)&amp;"","")</f>
        <v>新</v>
      </c>
      <c r="F79" s="106" t="str">
        <f>IFERROR(VLOOKUP($A79,'★共通（5-1-1）'!$A$9:$AH$126,6,FALSE)&amp;"","")</f>
        <v>・介護保険施設において、利用者の尊厳の保持、自立支援・重度化防止の推進、廃用や寝たきりの防止等の観点から、医師の関与の下、リハビリテーション・機能訓練、介護等を行う取組を推進することとする。
　このため、定期的に全ての利用者に対する医学的評価と、それに基づくリハビリテーションや日々の過ごし方等についてのアセスメントを実施するとともに、介護支援専門員やその他の介護職員が、日々の生活全般において適切なケアを実施するための計画を策定し、それに基づいて日々のケア等を行う取組を評価する新たな加算を創設する。その際、CHASE へのデータ提出とフィードバックの活用による PDCA サイクルの推進・ケアの向上を図ることを求める。（※３（２）①イ参照）</v>
      </c>
      <c r="G79" s="107" t="str">
        <f>IFERROR(VLOOKUP($A79,'★共通（5-1-1）'!$A$9:$AH$126,7,FALSE)&amp;"","")</f>
        <v/>
      </c>
      <c r="H79" s="107" t="str">
        <f>IFERROR(VLOOKUP($A79,'★共通（5-1-1）'!$A$9:$AH$126,8,FALSE)&amp;"","")</f>
        <v/>
      </c>
      <c r="I79" s="107" t="str">
        <f>IFERROR(VLOOKUP($A79,'★共通（5-1-1）'!$A$9:$AH$126,9,FALSE)&amp;"","")</f>
        <v/>
      </c>
      <c r="J79" s="107" t="str">
        <f>IFERROR(VLOOKUP($A79,'★共通（5-1-1）'!$A$9:$AH$126,10,FALSE)&amp;"","")</f>
        <v/>
      </c>
      <c r="K79" s="107" t="str">
        <f>IFERROR(VLOOKUP($A79,'★共通（5-1-1）'!$A$9:$AH$126,11,FALSE)&amp;"","")</f>
        <v/>
      </c>
      <c r="L79" s="107" t="str">
        <f>IFERROR(VLOOKUP($A79,'★共通（5-1-1）'!$A$9:$AH$126,12,FALSE)&amp;"","")</f>
        <v/>
      </c>
      <c r="M79" s="107" t="str">
        <f>IFERROR(VLOOKUP($A79,'★共通（5-1-1）'!$A$9:$AH$126,13,FALSE)&amp;"","")</f>
        <v/>
      </c>
      <c r="N79" s="107" t="str">
        <f>IFERROR(VLOOKUP($A79,'★共通（5-1-1）'!$A$9:$AH$126,14,FALSE)&amp;"","")</f>
        <v/>
      </c>
      <c r="O79" s="107" t="str">
        <f>IFERROR(VLOOKUP($A79,'★共通（5-1-1）'!$A$9:$AH$126,15,FALSE)&amp;"","")</f>
        <v/>
      </c>
      <c r="P79" s="107" t="str">
        <f>IFERROR(VLOOKUP($A79,'★共通（5-1-1）'!$A$9:$AH$126,16,FALSE)&amp;"","")</f>
        <v/>
      </c>
      <c r="Q79" s="107" t="str">
        <f>IFERROR(VLOOKUP($A79,'★共通（5-1-1）'!$A$9:$AH$126,17,FALSE)&amp;"","")</f>
        <v/>
      </c>
      <c r="R79" s="107" t="str">
        <f>IFERROR(VLOOKUP($A79,'★共通（5-1-1）'!$A$9:$AH$126,18,FALSE)&amp;"","")</f>
        <v/>
      </c>
      <c r="S79" s="107" t="str">
        <f>IFERROR(VLOOKUP($A79,'★共通（5-1-1）'!$A$9:$AH$126,19,FALSE)&amp;"","")</f>
        <v/>
      </c>
      <c r="T79" s="107" t="str">
        <f>IFERROR(VLOOKUP($A79,'★共通（5-1-1）'!$A$9:$AH$126,20,FALSE)&amp;"","")</f>
        <v/>
      </c>
      <c r="U79" s="107" t="str">
        <f>IFERROR(VLOOKUP($A79,'★共通（5-1-1）'!$A$9:$AH$126,21,FALSE)&amp;"","")</f>
        <v/>
      </c>
      <c r="V79" s="107" t="str">
        <f>IFERROR(VLOOKUP($A79,'★共通（5-1-1）'!$A$9:$AH$126,22,FALSE)&amp;"","")</f>
        <v/>
      </c>
      <c r="W79" s="107" t="str">
        <f>IFERROR(VLOOKUP($A79,'★共通（5-1-1）'!$A$9:$AH$126,23,FALSE)&amp;"","")</f>
        <v/>
      </c>
      <c r="X79" s="107" t="str">
        <f>IFERROR(VLOOKUP($A79,'★共通（5-1-1）'!$A$9:$AH$126,24,FALSE)&amp;"","")</f>
        <v/>
      </c>
      <c r="Y79" s="107" t="str">
        <f>IFERROR(VLOOKUP($A79,'★共通（5-1-1）'!$A$9:$AH$126,25,FALSE)&amp;"","")</f>
        <v/>
      </c>
      <c r="Z79" s="107" t="str">
        <f>IFERROR(VLOOKUP($A79,'★共通（5-1-1）'!$A$9:$AH$126,26,FALSE)&amp;"","")</f>
        <v/>
      </c>
      <c r="AA79" s="107" t="str">
        <f>IFERROR(VLOOKUP($A79,'★共通（5-1-1）'!$A$9:$AH$126,27,FALSE)&amp;"","")</f>
        <v>101</v>
      </c>
      <c r="AB79" s="107" t="str">
        <f>IFERROR(VLOOKUP($A79,'★共通（5-1-1）'!$A$9:$AH$126,28,FALSE)&amp;"","")</f>
        <v/>
      </c>
      <c r="AC79" s="107" t="str">
        <f>IFERROR(VLOOKUP($A79,'★共通（5-1-1）'!$A$9:$AH$126,29,FALSE)&amp;"","")</f>
        <v/>
      </c>
      <c r="AD79" s="107" t="str">
        <f>IFERROR(VLOOKUP($A79,'★共通（5-1-1）'!$A$9:$AH$126,30,FALSE)&amp;"","")</f>
        <v>101</v>
      </c>
      <c r="AE79" s="107" t="str">
        <f>IFERROR(VLOOKUP($A79,'★共通（5-1-1）'!$A$9:$AH$126,31,FALSE)&amp;"","")</f>
        <v>101</v>
      </c>
      <c r="AF79" s="107" t="str">
        <f>IFERROR(VLOOKUP($A79,'★共通（5-1-1）'!$A$9:$AH$126,32,FALSE)&amp;"","")</f>
        <v/>
      </c>
      <c r="AG79" s="107" t="str">
        <f>IFERROR(VLOOKUP($A79,'★共通（5-1-1）'!$A$9:$AH$126,33,FALSE)&amp;"","")</f>
        <v>101</v>
      </c>
      <c r="AH79" s="107" t="str">
        <f>IFERROR(VLOOKUP($A79,'★共通（5-1-1）'!$A$9:$AH$126,34,FALSE)&amp;"","")</f>
        <v/>
      </c>
      <c r="AI79" s="61"/>
      <c r="AJ79" s="61"/>
      <c r="AK79" s="61"/>
      <c r="AL79" s="61"/>
      <c r="AM79" s="59"/>
    </row>
    <row r="80" spans="1:39" ht="185.25" customHeight="1">
      <c r="A80" s="105">
        <v>73</v>
      </c>
      <c r="B80" s="105" t="str">
        <f>IFERROR(VLOOKUP($A80,'★共通（5-1-1）'!$A$9:$AH$126,2,FALSE)&amp;"","")</f>
        <v>介護報酬の見直し</v>
      </c>
      <c r="C80" s="106" t="str">
        <f>IFERROR(VLOOKUP($A80,'★共通（5-1-1）'!$A$9:$AH$126,3,FALSE)&amp;"","")</f>
        <v>褥瘡マネジメント加算等の見直し</v>
      </c>
      <c r="D80" s="105" t="str">
        <f>IFERROR(VLOOKUP($A80,'★共通（5-1-1）'!$A$9:$AH$126,4,FALSE)&amp;"","")</f>
        <v>褥瘡マネジメント加算Ⅰ（新）
褥瘡マネジメント加算Ⅱ（新）
褥瘡対策指導管理Ⅰ
褥瘡対策指導管理Ⅱ（新）</v>
      </c>
      <c r="E80" s="105" t="str">
        <f>IFERROR(VLOOKUP($A80,'★共通（5-1-1）'!$A$9:$AH$126,5,FALSE)&amp;"","")</f>
        <v/>
      </c>
      <c r="F80" s="106" t="str">
        <f>IFERROR(VLOOKUP($A80,'★共通（5-1-1）'!$A$9:$AH$126,6,FALSE)&amp;"","")</f>
        <v>・褥瘡マネジメント加算（介護医療院は褥瘡対策指導管理）について、介護の質の向上に係る取組を一層推進する観点から、以下の見直しを行う。
　ア 計画の見直しを含めた施設の継続的な取組を評価する観点から、３月に１回を上限とする算定について、毎月の算定を可能とする（介護医療院を除く）。
　イ 現行の褥瘡管理の取組（プロセス）への評価に加え、褥瘡の発生予防や状態改善等（アウトカム）について評価を行う新たな区分を設ける。その際、褥瘡の定義や評価指標について、統一的に評価することが可能なものを用いる。
　ウ CHASE へのデータ提出とフィードバックの活用による PDCA サイクルの推進・ケアの向上を図ることを求める。（※３（２）①イ参照）
　エ 看護小規模多機能型居宅介護を同加算の対象とする。</v>
      </c>
      <c r="G80" s="107" t="str">
        <f>IFERROR(VLOOKUP($A80,'★共通（5-1-1）'!$A$9:$AH$126,7,FALSE)&amp;"","")</f>
        <v/>
      </c>
      <c r="H80" s="107" t="str">
        <f>IFERROR(VLOOKUP($A80,'★共通（5-1-1）'!$A$9:$AH$126,8,FALSE)&amp;"","")</f>
        <v/>
      </c>
      <c r="I80" s="107" t="str">
        <f>IFERROR(VLOOKUP($A80,'★共通（5-1-1）'!$A$9:$AH$126,9,FALSE)&amp;"","")</f>
        <v/>
      </c>
      <c r="J80" s="107" t="str">
        <f>IFERROR(VLOOKUP($A80,'★共通（5-1-1）'!$A$9:$AH$126,10,FALSE)&amp;"","")</f>
        <v/>
      </c>
      <c r="K80" s="107" t="str">
        <f>IFERROR(VLOOKUP($A80,'★共通（5-1-1）'!$A$9:$AH$126,11,FALSE)&amp;"","")</f>
        <v/>
      </c>
      <c r="L80" s="107" t="str">
        <f>IFERROR(VLOOKUP($A80,'★共通（5-1-1）'!$A$9:$AH$126,12,FALSE)&amp;"","")</f>
        <v/>
      </c>
      <c r="M80" s="107" t="str">
        <f>IFERROR(VLOOKUP($A80,'★共通（5-1-1）'!$A$9:$AH$126,13,FALSE)&amp;"","")</f>
        <v/>
      </c>
      <c r="N80" s="107" t="str">
        <f>IFERROR(VLOOKUP($A80,'★共通（5-1-1）'!$A$9:$AH$126,14,FALSE)&amp;"","")</f>
        <v/>
      </c>
      <c r="O80" s="107" t="str">
        <f>IFERROR(VLOOKUP($A80,'★共通（5-1-1）'!$A$9:$AH$126,15,FALSE)&amp;"","")</f>
        <v/>
      </c>
      <c r="P80" s="107" t="str">
        <f>IFERROR(VLOOKUP($A80,'★共通（5-1-1）'!$A$9:$AH$126,16,FALSE)&amp;"","")</f>
        <v/>
      </c>
      <c r="Q80" s="107" t="str">
        <f>IFERROR(VLOOKUP($A80,'★共通（5-1-1）'!$A$9:$AH$126,17,FALSE)&amp;"","")</f>
        <v/>
      </c>
      <c r="R80" s="107" t="str">
        <f>IFERROR(VLOOKUP($A80,'★共通（5-1-1）'!$A$9:$AH$126,18,FALSE)&amp;"","")</f>
        <v/>
      </c>
      <c r="S80" s="107" t="str">
        <f>IFERROR(VLOOKUP($A80,'★共通（5-1-1）'!$A$9:$AH$126,19,FALSE)&amp;"","")</f>
        <v/>
      </c>
      <c r="T80" s="107" t="str">
        <f>IFERROR(VLOOKUP($A80,'★共通（5-1-1）'!$A$9:$AH$126,20,FALSE)&amp;"","")</f>
        <v/>
      </c>
      <c r="U80" s="107" t="str">
        <f>IFERROR(VLOOKUP($A80,'★共通（5-1-1）'!$A$9:$AH$126,21,FALSE)&amp;"","")</f>
        <v/>
      </c>
      <c r="V80" s="107" t="str">
        <f>IFERROR(VLOOKUP($A80,'★共通（5-1-1）'!$A$9:$AH$126,22,FALSE)&amp;"","")</f>
        <v/>
      </c>
      <c r="W80" s="107" t="str">
        <f>IFERROR(VLOOKUP($A80,'★共通（5-1-1）'!$A$9:$AH$126,23,FALSE)&amp;"","")</f>
        <v/>
      </c>
      <c r="X80" s="107" t="str">
        <f>IFERROR(VLOOKUP($A80,'★共通（5-1-1）'!$A$9:$AH$126,24,FALSE)&amp;"","")</f>
        <v/>
      </c>
      <c r="Y80" s="107" t="str">
        <f>IFERROR(VLOOKUP($A80,'★共通（5-1-1）'!$A$9:$AH$126,25,FALSE)&amp;"","")</f>
        <v/>
      </c>
      <c r="Z80" s="107" t="str">
        <f>IFERROR(VLOOKUP($A80,'★共通（5-1-1）'!$A$9:$AH$126,26,FALSE)&amp;"","")</f>
        <v/>
      </c>
      <c r="AA80" s="107" t="str">
        <f>IFERROR(VLOOKUP($A80,'★共通（5-1-1）'!$A$9:$AH$126,27,FALSE)&amp;"","")</f>
        <v>102
・
103</v>
      </c>
      <c r="AB80" s="107" t="str">
        <f>IFERROR(VLOOKUP($A80,'★共通（5-1-1）'!$A$9:$AH$126,28,FALSE)&amp;"","")</f>
        <v>102
・
103</v>
      </c>
      <c r="AC80" s="107" t="str">
        <f>IFERROR(VLOOKUP($A80,'★共通（5-1-1）'!$A$9:$AH$126,29,FALSE)&amp;"","")</f>
        <v/>
      </c>
      <c r="AD80" s="107" t="str">
        <f>IFERROR(VLOOKUP($A80,'★共通（5-1-1）'!$A$9:$AH$126,30,FALSE)&amp;"","")</f>
        <v>102
・
103</v>
      </c>
      <c r="AE80" s="107" t="str">
        <f>IFERROR(VLOOKUP($A80,'★共通（5-1-1）'!$A$9:$AH$126,31,FALSE)&amp;"","")</f>
        <v>102
・
103</v>
      </c>
      <c r="AF80" s="107" t="str">
        <f>IFERROR(VLOOKUP($A80,'★共通（5-1-1）'!$A$9:$AH$126,32,FALSE)&amp;"","")</f>
        <v/>
      </c>
      <c r="AG80" s="107" t="str">
        <f>IFERROR(VLOOKUP($A80,'★共通（5-1-1）'!$A$9:$AH$126,33,FALSE)&amp;"","")</f>
        <v>102
・
103</v>
      </c>
      <c r="AH80" s="107" t="str">
        <f>IFERROR(VLOOKUP($A80,'★共通（5-1-1）'!$A$9:$AH$126,34,FALSE)&amp;"","")</f>
        <v/>
      </c>
      <c r="AI80" s="61"/>
      <c r="AJ80" s="61"/>
      <c r="AK80" s="61"/>
      <c r="AL80" s="61"/>
      <c r="AM80" s="59"/>
    </row>
    <row r="81" spans="1:39" ht="195" customHeight="1">
      <c r="A81" s="105">
        <v>74</v>
      </c>
      <c r="B81" s="105" t="str">
        <f>IFERROR(VLOOKUP($A81,'★共通（5-1-1）'!$A$9:$AH$126,2,FALSE)&amp;"","")</f>
        <v>介護報酬の見直し</v>
      </c>
      <c r="C81" s="106" t="str">
        <f>IFERROR(VLOOKUP($A81,'★共通（5-1-1）'!$A$9:$AH$126,3,FALSE)&amp;"","")</f>
        <v xml:space="preserve">排せつ支援加算の見直し
</v>
      </c>
      <c r="D81" s="105" t="str">
        <f>IFERROR(VLOOKUP($A81,'★共通（5-1-1）'!$A$9:$AH$126,4,FALSE)&amp;"","")</f>
        <v>排せつ支援加算Ⅰ
排せつ支援加算Ⅱ
排せつ支援加算Ⅲ</v>
      </c>
      <c r="E81" s="105" t="str">
        <f>IFERROR(VLOOKUP($A81,'★共通（5-1-1）'!$A$9:$AH$126,5,FALSE)&amp;"","")</f>
        <v>新</v>
      </c>
      <c r="F81" s="106" t="str">
        <f>IFERROR(VLOOKUP($A81,'★共通（5-1-1）'!$A$9:$AH$126,6,FALSE)&amp;"","")</f>
        <v>・排せつ支援加算（介護療養型医療施設を除く）について、介護の質の向上に係る取組を一層推進する観点から、以下の見直しを行う。
　ア 排せつ状態の改善が期待できる入所者を漏れなく支援していく観点から、全ての入所者に対して定期的な評価（スクリーニング）の実施を求め、事業所全体の取組として評価する。
　イ 継続的な取組を促進する観点から、現行、６か月間に限って算定可能とされているところを、６か月以降も継続して算定可能とする。
　ウ 入所者全員に対する排せつ支援の取組（プロセス）への評価に加え、排せつ状態の改善（アウトカム）について評価を行う新たな区分を設ける。その際、定義や指標について、統一的に評価することが可能なものを用いる。
　エ CHASE へのデータ提出とフィードバックの活用による PDCA サイクルの推進・ケアの向上を図ることを求める。（※３（２）①イ参照）
　オ 看護小規模多機能型居宅介護を同加算の対象とする。</v>
      </c>
      <c r="G81" s="107" t="str">
        <f>IFERROR(VLOOKUP($A81,'★共通（5-1-1）'!$A$9:$AH$126,7,FALSE)&amp;"","")</f>
        <v/>
      </c>
      <c r="H81" s="107" t="str">
        <f>IFERROR(VLOOKUP($A81,'★共通（5-1-1）'!$A$9:$AH$126,8,FALSE)&amp;"","")</f>
        <v/>
      </c>
      <c r="I81" s="107" t="str">
        <f>IFERROR(VLOOKUP($A81,'★共通（5-1-1）'!$A$9:$AH$126,9,FALSE)&amp;"","")</f>
        <v/>
      </c>
      <c r="J81" s="107" t="str">
        <f>IFERROR(VLOOKUP($A81,'★共通（5-1-1）'!$A$9:$AH$126,10,FALSE)&amp;"","")</f>
        <v/>
      </c>
      <c r="K81" s="107" t="str">
        <f>IFERROR(VLOOKUP($A81,'★共通（5-1-1）'!$A$9:$AH$126,11,FALSE)&amp;"","")</f>
        <v/>
      </c>
      <c r="L81" s="107" t="str">
        <f>IFERROR(VLOOKUP($A81,'★共通（5-1-1）'!$A$9:$AH$126,12,FALSE)&amp;"","")</f>
        <v/>
      </c>
      <c r="M81" s="107" t="str">
        <f>IFERROR(VLOOKUP($A81,'★共通（5-1-1）'!$A$9:$AH$126,13,FALSE)&amp;"","")</f>
        <v/>
      </c>
      <c r="N81" s="107" t="str">
        <f>IFERROR(VLOOKUP($A81,'★共通（5-1-1）'!$A$9:$AH$126,14,FALSE)&amp;"","")</f>
        <v/>
      </c>
      <c r="O81" s="107" t="str">
        <f>IFERROR(VLOOKUP($A81,'★共通（5-1-1）'!$A$9:$AH$126,15,FALSE)&amp;"","")</f>
        <v/>
      </c>
      <c r="P81" s="107" t="str">
        <f>IFERROR(VLOOKUP($A81,'★共通（5-1-1）'!$A$9:$AH$126,16,FALSE)&amp;"","")</f>
        <v/>
      </c>
      <c r="Q81" s="107" t="str">
        <f>IFERROR(VLOOKUP($A81,'★共通（5-1-1）'!$A$9:$AH$126,17,FALSE)&amp;"","")</f>
        <v/>
      </c>
      <c r="R81" s="107" t="str">
        <f>IFERROR(VLOOKUP($A81,'★共通（5-1-1）'!$A$9:$AH$126,18,FALSE)&amp;"","")</f>
        <v/>
      </c>
      <c r="S81" s="107" t="str">
        <f>IFERROR(VLOOKUP($A81,'★共通（5-1-1）'!$A$9:$AH$126,19,FALSE)&amp;"","")</f>
        <v/>
      </c>
      <c r="T81" s="107" t="str">
        <f>IFERROR(VLOOKUP($A81,'★共通（5-1-1）'!$A$9:$AH$126,20,FALSE)&amp;"","")</f>
        <v/>
      </c>
      <c r="U81" s="107" t="str">
        <f>IFERROR(VLOOKUP($A81,'★共通（5-1-1）'!$A$9:$AH$126,21,FALSE)&amp;"","")</f>
        <v/>
      </c>
      <c r="V81" s="107" t="str">
        <f>IFERROR(VLOOKUP($A81,'★共通（5-1-1）'!$A$9:$AH$126,22,FALSE)&amp;"","")</f>
        <v/>
      </c>
      <c r="W81" s="107" t="str">
        <f>IFERROR(VLOOKUP($A81,'★共通（5-1-1）'!$A$9:$AH$126,23,FALSE)&amp;"","")</f>
        <v/>
      </c>
      <c r="X81" s="107" t="str">
        <f>IFERROR(VLOOKUP($A81,'★共通（5-1-1）'!$A$9:$AH$126,24,FALSE)&amp;"","")</f>
        <v/>
      </c>
      <c r="Y81" s="107" t="str">
        <f>IFERROR(VLOOKUP($A81,'★共通（5-1-1）'!$A$9:$AH$126,25,FALSE)&amp;"","")</f>
        <v/>
      </c>
      <c r="Z81" s="107" t="str">
        <f>IFERROR(VLOOKUP($A81,'★共通（5-1-1）'!$A$9:$AH$126,26,FALSE)&amp;"","")</f>
        <v/>
      </c>
      <c r="AA81" s="107" t="str">
        <f>IFERROR(VLOOKUP($A81,'★共通（5-1-1）'!$A$9:$AH$126,27,FALSE)&amp;"","")</f>
        <v>104
・
105</v>
      </c>
      <c r="AB81" s="107" t="str">
        <f>IFERROR(VLOOKUP($A81,'★共通（5-1-1）'!$A$9:$AH$126,28,FALSE)&amp;"","")</f>
        <v>104
・
105</v>
      </c>
      <c r="AC81" s="107" t="str">
        <f>IFERROR(VLOOKUP($A81,'★共通（5-1-1）'!$A$9:$AH$126,29,FALSE)&amp;"","")</f>
        <v/>
      </c>
      <c r="AD81" s="107" t="str">
        <f>IFERROR(VLOOKUP($A81,'★共通（5-1-1）'!$A$9:$AH$126,30,FALSE)&amp;"","")</f>
        <v>104
・
105</v>
      </c>
      <c r="AE81" s="107" t="str">
        <f>IFERROR(VLOOKUP($A81,'★共通（5-1-1）'!$A$9:$AH$126,31,FALSE)&amp;"","")</f>
        <v>104
・
105</v>
      </c>
      <c r="AF81" s="107" t="str">
        <f>IFERROR(VLOOKUP($A81,'★共通（5-1-1）'!$A$9:$AH$126,32,FALSE)&amp;"","")</f>
        <v/>
      </c>
      <c r="AG81" s="107" t="str">
        <f>IFERROR(VLOOKUP($A81,'★共通（5-1-1）'!$A$9:$AH$126,33,FALSE)&amp;"","")</f>
        <v>104
・
105</v>
      </c>
      <c r="AH81" s="107" t="str">
        <f>IFERROR(VLOOKUP($A81,'★共通（5-1-1）'!$A$9:$AH$126,34,FALSE)&amp;"","")</f>
        <v/>
      </c>
      <c r="AI81" s="66"/>
      <c r="AJ81" s="66"/>
      <c r="AK81" s="66"/>
      <c r="AL81" s="66"/>
      <c r="AM81" s="59"/>
    </row>
    <row r="82" spans="1:39" ht="189" customHeight="1">
      <c r="A82" s="105">
        <v>75</v>
      </c>
      <c r="B82" s="105" t="str">
        <f>IFERROR(VLOOKUP($A82,'★共通（5-1-1）'!$A$9:$AH$126,2,FALSE)&amp;"","")</f>
        <v>介護報酬の見直し</v>
      </c>
      <c r="C82" s="106" t="str">
        <f>IFERROR(VLOOKUP($A82,'★共通（5-1-1）'!$A$9:$AH$126,3,FALSE)&amp;"","")</f>
        <v xml:space="preserve">①処遇改善加算の職場環境等要件の見直し
</v>
      </c>
      <c r="D82" s="105" t="str">
        <f>IFERROR(VLOOKUP($A82,'★共通（5-1-1）'!$A$9:$AH$126,4,FALSE)&amp;"","")</f>
        <v>介護職員処遇改善加算</v>
      </c>
      <c r="E82" s="105" t="str">
        <f>IFERROR(VLOOKUP($A82,'★共通（5-1-1）'!$A$9:$AH$126,5,FALSE)&amp;"","")</f>
        <v/>
      </c>
      <c r="F82" s="106" t="str">
        <f>IFERROR(VLOOKUP($A82,'★共通（5-1-1）'!$A$9:$AH$126,6,FALSE)&amp;"","")</f>
        <v>・介護職員処遇改善加算及び介護職員等特定処遇改善加算の算定要件の一つである職場環境等要件について、介護事業者による職場環境改善の取組をより実効性が高いものとする観点から、以下の見直しを行う。
　ア 職場環境等要件に定める取組について、職員の離職防止・定着促進を図る観点から、以下の取組がより促進されるように見直しを行う。
　　・ 職員の新規採用や定着促進に資する取組
　　・ 職員のキャリアアップに資する取組
　　・ 両立支援・多様な働き方の推進に資する取組
　　・ 腰痛を含む業務に関する心身の不調に対応する取組
　　・ 生産性の向上につながる取組
　　・ 仕事へのやりがい・働きがいの醸成や職場のコミュニケーションの円滑化等、職員の勤務継続に資する取組
　イ 職場環境等要件に基づく取組の実施について、過去ではなく、当該年度における取組の実施を求める。</v>
      </c>
      <c r="G82" s="107" t="str">
        <f>IFERROR(VLOOKUP($A82,'★共通（5-1-1）'!$A$9:$AH$126,7,FALSE)&amp;"","")</f>
        <v>108</v>
      </c>
      <c r="H82" s="107" t="str">
        <f>IFERROR(VLOOKUP($A82,'★共通（5-1-1）'!$A$9:$AH$126,8,FALSE)&amp;"","")</f>
        <v>108</v>
      </c>
      <c r="I82" s="107" t="str">
        <f>IFERROR(VLOOKUP($A82,'★共通（5-1-1）'!$A$9:$AH$126,9,FALSE)&amp;"","")</f>
        <v/>
      </c>
      <c r="J82" s="107" t="str">
        <f>IFERROR(VLOOKUP($A82,'★共通（5-1-1）'!$A$9:$AH$126,10,FALSE)&amp;"","")</f>
        <v/>
      </c>
      <c r="K82" s="107" t="str">
        <f>IFERROR(VLOOKUP($A82,'★共通（5-1-1）'!$A$9:$AH$126,11,FALSE)&amp;"","")</f>
        <v/>
      </c>
      <c r="L82" s="107" t="str">
        <f>IFERROR(VLOOKUP($A82,'★共通（5-1-1）'!$A$9:$AH$126,12,FALSE)&amp;"","")</f>
        <v>108</v>
      </c>
      <c r="M82" s="107" t="str">
        <f>IFERROR(VLOOKUP($A82,'★共通（5-1-1）'!$A$9:$AH$126,13,FALSE)&amp;"","")</f>
        <v>108</v>
      </c>
      <c r="N82" s="107" t="str">
        <f>IFERROR(VLOOKUP($A82,'★共通（5-1-1）'!$A$9:$AH$126,14,FALSE)&amp;"","")</f>
        <v>108</v>
      </c>
      <c r="O82" s="107" t="str">
        <f>IFERROR(VLOOKUP($A82,'★共通（5-1-1）'!$A$9:$AH$126,15,FALSE)&amp;"","")</f>
        <v>108</v>
      </c>
      <c r="P82" s="107" t="str">
        <f>IFERROR(VLOOKUP($A82,'★共通（5-1-1）'!$A$9:$AH$126,16,FALSE)&amp;"","")</f>
        <v>108</v>
      </c>
      <c r="Q82" s="107" t="str">
        <f>IFERROR(VLOOKUP($A82,'★共通（5-1-1）'!$A$9:$AH$126,17,FALSE)&amp;"","")</f>
        <v/>
      </c>
      <c r="R82" s="107" t="str">
        <f>IFERROR(VLOOKUP($A82,'★共通（5-1-1）'!$A$9:$AH$126,18,FALSE)&amp;"","")</f>
        <v/>
      </c>
      <c r="S82" s="107" t="str">
        <f>IFERROR(VLOOKUP($A82,'★共通（5-1-1）'!$A$9:$AH$126,19,FALSE)&amp;"","")</f>
        <v>108</v>
      </c>
      <c r="T82" s="107" t="str">
        <f>IFERROR(VLOOKUP($A82,'★共通（5-1-1）'!$A$9:$AH$126,20,FALSE)&amp;"","")</f>
        <v>108</v>
      </c>
      <c r="U82" s="107" t="str">
        <f>IFERROR(VLOOKUP($A82,'★共通（5-1-1）'!$A$9:$AH$126,21,FALSE)&amp;"","")</f>
        <v>108</v>
      </c>
      <c r="V82" s="107" t="str">
        <f>IFERROR(VLOOKUP($A82,'★共通（5-1-1）'!$A$9:$AH$126,22,FALSE)&amp;"","")</f>
        <v>108</v>
      </c>
      <c r="W82" s="107" t="str">
        <f>IFERROR(VLOOKUP($A82,'★共通（5-1-1）'!$A$9:$AH$126,23,FALSE)&amp;"","")</f>
        <v>108</v>
      </c>
      <c r="X82" s="107" t="str">
        <f>IFERROR(VLOOKUP($A82,'★共通（5-1-1）'!$A$9:$AH$126,24,FALSE)&amp;"","")</f>
        <v>108</v>
      </c>
      <c r="Y82" s="107" t="str">
        <f>IFERROR(VLOOKUP($A82,'★共通（5-1-1）'!$A$9:$AH$126,25,FALSE)&amp;"","")</f>
        <v>108</v>
      </c>
      <c r="Z82" s="107" t="str">
        <f>IFERROR(VLOOKUP($A82,'★共通（5-1-1）'!$A$9:$AH$126,26,FALSE)&amp;"","")</f>
        <v>108</v>
      </c>
      <c r="AA82" s="107" t="str">
        <f>IFERROR(VLOOKUP($A82,'★共通（5-1-1）'!$A$9:$AH$126,27,FALSE)&amp;"","")</f>
        <v>108</v>
      </c>
      <c r="AB82" s="107" t="str">
        <f>IFERROR(VLOOKUP($A82,'★共通（5-1-1）'!$A$9:$AH$126,28,FALSE)&amp;"","")</f>
        <v>108</v>
      </c>
      <c r="AC82" s="107" t="str">
        <f>IFERROR(VLOOKUP($A82,'★共通（5-1-1）'!$A$9:$AH$126,29,FALSE)&amp;"","")</f>
        <v/>
      </c>
      <c r="AD82" s="107" t="str">
        <f>IFERROR(VLOOKUP($A82,'★共通（5-1-1）'!$A$9:$AH$126,30,FALSE)&amp;"","")</f>
        <v>108</v>
      </c>
      <c r="AE82" s="107" t="str">
        <f>IFERROR(VLOOKUP($A82,'★共通（5-1-1）'!$A$9:$AH$126,31,FALSE)&amp;"","")</f>
        <v>108</v>
      </c>
      <c r="AF82" s="107" t="str">
        <f>IFERROR(VLOOKUP($A82,'★共通（5-1-1）'!$A$9:$AH$126,32,FALSE)&amp;"","")</f>
        <v>108</v>
      </c>
      <c r="AG82" s="107" t="str">
        <f>IFERROR(VLOOKUP($A82,'★共通（5-1-1）'!$A$9:$AH$126,33,FALSE)&amp;"","")</f>
        <v>108</v>
      </c>
      <c r="AH82" s="107" t="str">
        <f>IFERROR(VLOOKUP($A82,'★共通（5-1-1）'!$A$9:$AH$126,34,FALSE)&amp;"","")</f>
        <v/>
      </c>
      <c r="AI82" s="70"/>
      <c r="AJ82" s="66"/>
      <c r="AK82" s="66"/>
      <c r="AL82" s="66"/>
      <c r="AM82" s="59"/>
    </row>
    <row r="83" spans="1:39" ht="110.25" customHeight="1">
      <c r="A83" s="105">
        <v>76</v>
      </c>
      <c r="B83" s="105" t="str">
        <f>IFERROR(VLOOKUP($A83,'★共通（5-1-1）'!$A$9:$AH$126,2,FALSE)&amp;"","")</f>
        <v>介護報酬の見直し</v>
      </c>
      <c r="C83" s="106" t="str">
        <f>IFERROR(VLOOKUP($A83,'★共通（5-1-1）'!$A$9:$AH$126,3,FALSE)&amp;"","")</f>
        <v xml:space="preserve">介護職員等特定処遇改善加算の見直し
</v>
      </c>
      <c r="D83" s="105" t="str">
        <f>IFERROR(VLOOKUP($A83,'★共通（5-1-1）'!$A$9:$AH$126,4,FALSE)&amp;"","")</f>
        <v>介護職員等特定処遇改善加算</v>
      </c>
      <c r="E83" s="105" t="str">
        <f>IFERROR(VLOOKUP($A83,'★共通（5-1-1）'!$A$9:$AH$126,5,FALSE)&amp;"","")</f>
        <v/>
      </c>
      <c r="F83" s="106" t="str">
        <f>IFERROR(VLOOKUP($A83,'★共通（5-1-1）'!$A$9:$AH$126,6,FALSE)&amp;"","")</f>
        <v xml:space="preserve">・介護職員等特定処遇改善加算について、リーダー級の介護職員について他産業と遜色ない賃金水準の実現を図りながら、介護職員の更なる処遇改善を行うとの趣旨は維持した上で、小規模事業者を含め事業者がより活用しやすい仕組みとする観点から、以下の見直しを行う。
　・ 平均の賃金改善額の配分ルールについて、「その他の職種」は「その他の介護職員」の「２分の１を上回らないこと」とするルールは維持した上で、「経験・技能のある介護職員」は「その他の介護職員」の「2 倍以上とすること」とするルールについて、「より高くすること」とする。
</v>
      </c>
      <c r="G83" s="107" t="str">
        <f>IFERROR(VLOOKUP($A83,'★共通（5-1-1）'!$A$9:$AH$126,7,FALSE)&amp;"","")</f>
        <v>109</v>
      </c>
      <c r="H83" s="107" t="str">
        <f>IFERROR(VLOOKUP($A83,'★共通（5-1-1）'!$A$9:$AH$126,8,FALSE)&amp;"","")</f>
        <v>109</v>
      </c>
      <c r="I83" s="107" t="str">
        <f>IFERROR(VLOOKUP($A83,'★共通（5-1-1）'!$A$9:$AH$126,9,FALSE)&amp;"","")</f>
        <v/>
      </c>
      <c r="J83" s="107" t="str">
        <f>IFERROR(VLOOKUP($A83,'★共通（5-1-1）'!$A$9:$AH$126,10,FALSE)&amp;"","")</f>
        <v/>
      </c>
      <c r="K83" s="107" t="str">
        <f>IFERROR(VLOOKUP($A83,'★共通（5-1-1）'!$A$9:$AH$126,11,FALSE)&amp;"","")</f>
        <v/>
      </c>
      <c r="L83" s="107" t="str">
        <f>IFERROR(VLOOKUP($A83,'★共通（5-1-1）'!$A$9:$AH$126,12,FALSE)&amp;"","")</f>
        <v>109</v>
      </c>
      <c r="M83" s="107" t="str">
        <f>IFERROR(VLOOKUP($A83,'★共通（5-1-1）'!$A$9:$AH$126,13,FALSE)&amp;"","")</f>
        <v>109</v>
      </c>
      <c r="N83" s="107" t="str">
        <f>IFERROR(VLOOKUP($A83,'★共通（5-1-1）'!$A$9:$AH$126,14,FALSE)&amp;"","")</f>
        <v>109</v>
      </c>
      <c r="O83" s="107" t="str">
        <f>IFERROR(VLOOKUP($A83,'★共通（5-1-1）'!$A$9:$AH$126,15,FALSE)&amp;"","")</f>
        <v>109</v>
      </c>
      <c r="P83" s="107" t="str">
        <f>IFERROR(VLOOKUP($A83,'★共通（5-1-1）'!$A$9:$AH$126,16,FALSE)&amp;"","")</f>
        <v>109</v>
      </c>
      <c r="Q83" s="107" t="str">
        <f>IFERROR(VLOOKUP($A83,'★共通（5-1-1）'!$A$9:$AH$126,17,FALSE)&amp;"","")</f>
        <v/>
      </c>
      <c r="R83" s="107" t="str">
        <f>IFERROR(VLOOKUP($A83,'★共通（5-1-1）'!$A$9:$AH$126,18,FALSE)&amp;"","")</f>
        <v/>
      </c>
      <c r="S83" s="107" t="str">
        <f>IFERROR(VLOOKUP($A83,'★共通（5-1-1）'!$A$9:$AH$126,19,FALSE)&amp;"","")</f>
        <v>109</v>
      </c>
      <c r="T83" s="107" t="str">
        <f>IFERROR(VLOOKUP($A83,'★共通（5-1-1）'!$A$9:$AH$126,20,FALSE)&amp;"","")</f>
        <v>109</v>
      </c>
      <c r="U83" s="107" t="str">
        <f>IFERROR(VLOOKUP($A83,'★共通（5-1-1）'!$A$9:$AH$126,21,FALSE)&amp;"","")</f>
        <v>109</v>
      </c>
      <c r="V83" s="107" t="str">
        <f>IFERROR(VLOOKUP($A83,'★共通（5-1-1）'!$A$9:$AH$126,22,FALSE)&amp;"","")</f>
        <v>109</v>
      </c>
      <c r="W83" s="107" t="str">
        <f>IFERROR(VLOOKUP($A83,'★共通（5-1-1）'!$A$9:$AH$126,23,FALSE)&amp;"","")</f>
        <v>109</v>
      </c>
      <c r="X83" s="107" t="str">
        <f>IFERROR(VLOOKUP($A83,'★共通（5-1-1）'!$A$9:$AH$126,24,FALSE)&amp;"","")</f>
        <v>109</v>
      </c>
      <c r="Y83" s="107" t="str">
        <f>IFERROR(VLOOKUP($A83,'★共通（5-1-1）'!$A$9:$AH$126,25,FALSE)&amp;"","")</f>
        <v>109</v>
      </c>
      <c r="Z83" s="107" t="str">
        <f>IFERROR(VLOOKUP($A83,'★共通（5-1-1）'!$A$9:$AH$126,26,FALSE)&amp;"","")</f>
        <v>109</v>
      </c>
      <c r="AA83" s="107" t="str">
        <f>IFERROR(VLOOKUP($A83,'★共通（5-1-1）'!$A$9:$AH$126,27,FALSE)&amp;"","")</f>
        <v>109</v>
      </c>
      <c r="AB83" s="107" t="str">
        <f>IFERROR(VLOOKUP($A83,'★共通（5-1-1）'!$A$9:$AH$126,28,FALSE)&amp;"","")</f>
        <v>109</v>
      </c>
      <c r="AC83" s="107" t="str">
        <f>IFERROR(VLOOKUP($A83,'★共通（5-1-1）'!$A$9:$AH$126,29,FALSE)&amp;"","")</f>
        <v/>
      </c>
      <c r="AD83" s="107" t="str">
        <f>IFERROR(VLOOKUP($A83,'★共通（5-1-1）'!$A$9:$AH$126,30,FALSE)&amp;"","")</f>
        <v>109</v>
      </c>
      <c r="AE83" s="107" t="str">
        <f>IFERROR(VLOOKUP($A83,'★共通（5-1-1）'!$A$9:$AH$126,31,FALSE)&amp;"","")</f>
        <v>109</v>
      </c>
      <c r="AF83" s="107" t="str">
        <f>IFERROR(VLOOKUP($A83,'★共通（5-1-1）'!$A$9:$AH$126,32,FALSE)&amp;"","")</f>
        <v>109</v>
      </c>
      <c r="AG83" s="107" t="str">
        <f>IFERROR(VLOOKUP($A83,'★共通（5-1-1）'!$A$9:$AH$126,33,FALSE)&amp;"","")</f>
        <v>109</v>
      </c>
      <c r="AH83" s="107" t="str">
        <f>IFERROR(VLOOKUP($A83,'★共通（5-1-1）'!$A$9:$AH$126,34,FALSE)&amp;"","")</f>
        <v/>
      </c>
      <c r="AI83" s="61"/>
      <c r="AJ83" s="61"/>
      <c r="AK83" s="61"/>
      <c r="AL83" s="61"/>
      <c r="AM83" s="59"/>
    </row>
    <row r="84" spans="1:39" ht="235.5" customHeight="1">
      <c r="A84" s="105">
        <v>77</v>
      </c>
      <c r="B84" s="105" t="str">
        <f>IFERROR(VLOOKUP($A84,'★共通（5-1-1）'!$A$9:$AH$126,2,FALSE)&amp;"","")</f>
        <v>介護報酬の見直し</v>
      </c>
      <c r="C84" s="106" t="str">
        <f>IFERROR(VLOOKUP($A84,'★共通（5-1-1）'!$A$9:$AH$126,3,FALSE)&amp;"","")</f>
        <v xml:space="preserve">サービス提供体制強化加算の見直し
</v>
      </c>
      <c r="D84" s="105" t="str">
        <f>IFERROR(VLOOKUP($A84,'★共通（5-1-1）'!$A$9:$AH$126,4,FALSE)&amp;"","")</f>
        <v/>
      </c>
      <c r="E84" s="105" t="str">
        <f>IFERROR(VLOOKUP($A84,'★共通（5-1-1）'!$A$9:$AH$126,5,FALSE)&amp;"","")</f>
        <v/>
      </c>
      <c r="F84" s="106" t="str">
        <f>IFERROR(VLOOKUP($A84,'★共通（5-1-1）'!$A$9:$AH$126,6,FALSE)&amp;"","")</f>
        <v>・サービス提供体制強化加算について、サービスの質の向上や職員のキャリアアップを一層推進する観点から、財政中立を念頭に、以下の見直しを行う。
　ア 介護福祉士割合や介護職員等の勤続年数が上昇・延伸していることを踏まえ、各サービス（訪問看護及び訪問リハビリテーションを除く）について、より介護福祉士の割合が高い、又は勤続年数が 10 年以上の介護福祉士の割合が一定以上の事業者を評価する新たな区分を設ける。その際、同加算が質の高い介護サービスの提供を目指すものであることを踏まえ、当該区分の算定に当たり、施設系サービス及び介護付きホームについては、サービスの質の向上につながる取組の一つ以上の実施を求めることとする。
　イ 定期巡回・随時対応型訪問介護看護、通所系サービス、短期入所系サービス、多機能系サービス、居住系サービス、施設系サービスについて、勤続年数要件について、より長い勤続年数の設定に見直すとともに、介護福祉士割合要件の下位区分、常勤職員割合要件による区分、勤続年数要件による区分を統合し、いずれかを満たすことを求める新たな区分を設定する。
　ウ 夜間対応型訪問介護及び訪問入浴介護について、他のサービスと同様に、介護福祉士の割合に係る要件に加えて、勤続年数が一定期間以上の職員の割合に係る要件を設定し、いずれかを満たすことを求めることとする。
　エ 訪問看護及び訪問リハビリテーションについて、現行の勤続年数要件の区分に加えて、より長い勤続年数で設定した要件による新たな区分を設ける。</v>
      </c>
      <c r="G84" s="107" t="str">
        <f>IFERROR(VLOOKUP($A84,'★共通（5-1-1）'!$A$9:$AH$126,7,FALSE)&amp;"","")</f>
        <v/>
      </c>
      <c r="H84" s="107" t="str">
        <f>IFERROR(VLOOKUP($A84,'★共通（5-1-1）'!$A$9:$AH$126,8,FALSE)&amp;"","")</f>
        <v>110</v>
      </c>
      <c r="I84" s="107" t="str">
        <f>IFERROR(VLOOKUP($A84,'★共通（5-1-1）'!$A$9:$AH$126,9,FALSE)&amp;"","")</f>
        <v>110</v>
      </c>
      <c r="J84" s="107" t="str">
        <f>IFERROR(VLOOKUP($A84,'★共通（5-1-1）'!$A$9:$AH$126,10,FALSE)&amp;"","")</f>
        <v>110</v>
      </c>
      <c r="K84" s="107" t="str">
        <f>IFERROR(VLOOKUP($A84,'★共通（5-1-1）'!$A$9:$AH$126,11,FALSE)&amp;"","")</f>
        <v/>
      </c>
      <c r="L84" s="107" t="str">
        <f>IFERROR(VLOOKUP($A84,'★共通（5-1-1）'!$A$9:$AH$126,12,FALSE)&amp;"","")</f>
        <v>110</v>
      </c>
      <c r="M84" s="107" t="str">
        <f>IFERROR(VLOOKUP($A84,'★共通（5-1-1）'!$A$9:$AH$126,13,FALSE)&amp;"","")</f>
        <v>110</v>
      </c>
      <c r="N84" s="107" t="str">
        <f>IFERROR(VLOOKUP($A84,'★共通（5-1-1）'!$A$9:$AH$126,14,FALSE)&amp;"","")</f>
        <v>110</v>
      </c>
      <c r="O84" s="107" t="str">
        <f>IFERROR(VLOOKUP($A84,'★共通（5-1-1）'!$A$9:$AH$126,15,FALSE)&amp;"","")</f>
        <v>110</v>
      </c>
      <c r="P84" s="107" t="str">
        <f>IFERROR(VLOOKUP($A84,'★共通（5-1-1）'!$A$9:$AH$126,16,FALSE)&amp;"","")</f>
        <v>110</v>
      </c>
      <c r="Q84" s="107" t="str">
        <f>IFERROR(VLOOKUP($A84,'★共通（5-1-1）'!$A$9:$AH$126,17,FALSE)&amp;"","")</f>
        <v/>
      </c>
      <c r="R84" s="107" t="str">
        <f>IFERROR(VLOOKUP($A84,'★共通（5-1-1）'!$A$9:$AH$126,18,FALSE)&amp;"","")</f>
        <v/>
      </c>
      <c r="S84" s="107" t="str">
        <f>IFERROR(VLOOKUP($A84,'★共通（5-1-1）'!$A$9:$AH$126,19,FALSE)&amp;"","")</f>
        <v>110</v>
      </c>
      <c r="T84" s="107" t="str">
        <f>IFERROR(VLOOKUP($A84,'★共通（5-1-1）'!$A$9:$AH$126,20,FALSE)&amp;"","")</f>
        <v>110</v>
      </c>
      <c r="U84" s="107" t="str">
        <f>IFERROR(VLOOKUP($A84,'★共通（5-1-1）'!$A$9:$AH$126,21,FALSE)&amp;"","")</f>
        <v>110</v>
      </c>
      <c r="V84" s="107" t="str">
        <f>IFERROR(VLOOKUP($A84,'★共通（5-1-1）'!$A$9:$AH$126,22,FALSE)&amp;"","")</f>
        <v>110</v>
      </c>
      <c r="W84" s="107" t="str">
        <f>IFERROR(VLOOKUP($A84,'★共通（5-1-1）'!$A$9:$AH$126,23,FALSE)&amp;"","")</f>
        <v>110</v>
      </c>
      <c r="X84" s="107" t="str">
        <f>IFERROR(VLOOKUP($A84,'★共通（5-1-1）'!$A$9:$AH$126,24,FALSE)&amp;"","")</f>
        <v>110</v>
      </c>
      <c r="Y84" s="107" t="str">
        <f>IFERROR(VLOOKUP($A84,'★共通（5-1-1）'!$A$9:$AH$126,25,FALSE)&amp;"","")</f>
        <v>110</v>
      </c>
      <c r="Z84" s="107" t="str">
        <f>IFERROR(VLOOKUP($A84,'★共通（5-1-1）'!$A$9:$AH$126,26,FALSE)&amp;"","")</f>
        <v>110</v>
      </c>
      <c r="AA84" s="107" t="str">
        <f>IFERROR(VLOOKUP($A84,'★共通（5-1-1）'!$A$9:$AH$126,27,FALSE)&amp;"","")</f>
        <v>110</v>
      </c>
      <c r="AB84" s="107" t="str">
        <f>IFERROR(VLOOKUP($A84,'★共通（5-1-1）'!$A$9:$AH$126,28,FALSE)&amp;"","")</f>
        <v>110</v>
      </c>
      <c r="AC84" s="107" t="str">
        <f>IFERROR(VLOOKUP($A84,'★共通（5-1-1）'!$A$9:$AH$126,29,FALSE)&amp;"","")</f>
        <v/>
      </c>
      <c r="AD84" s="107" t="str">
        <f>IFERROR(VLOOKUP($A84,'★共通（5-1-1）'!$A$9:$AH$126,30,FALSE)&amp;"","")</f>
        <v>110</v>
      </c>
      <c r="AE84" s="107" t="str">
        <f>IFERROR(VLOOKUP($A84,'★共通（5-1-1）'!$A$9:$AH$126,31,FALSE)&amp;"","")</f>
        <v>110</v>
      </c>
      <c r="AF84" s="107" t="str">
        <f>IFERROR(VLOOKUP($A84,'★共通（5-1-1）'!$A$9:$AH$126,32,FALSE)&amp;"","")</f>
        <v>110</v>
      </c>
      <c r="AG84" s="107" t="str">
        <f>IFERROR(VLOOKUP($A84,'★共通（5-1-1）'!$A$9:$AH$126,33,FALSE)&amp;"","")</f>
        <v>110</v>
      </c>
      <c r="AH84" s="107" t="str">
        <f>IFERROR(VLOOKUP($A84,'★共通（5-1-1）'!$A$9:$AH$126,34,FALSE)&amp;"","")</f>
        <v/>
      </c>
      <c r="AI84" s="61"/>
      <c r="AJ84" s="61"/>
      <c r="AK84" s="61"/>
      <c r="AL84" s="61"/>
      <c r="AM84" s="59"/>
    </row>
    <row r="85" spans="1:39" ht="75.75" customHeight="1">
      <c r="A85" s="105">
        <v>78</v>
      </c>
      <c r="B85" s="105" t="str">
        <f>IFERROR(VLOOKUP($A85,'★共通（5-1-1）'!$A$9:$AH$126,2,FALSE)&amp;"","")</f>
        <v>介護報酬の見直し</v>
      </c>
      <c r="C85" s="106" t="str">
        <f>IFERROR(VLOOKUP($A85,'★共通（5-1-1）'!$A$9:$AH$126,3,FALSE)&amp;"","")</f>
        <v>特定事業所加算の見直し</v>
      </c>
      <c r="D85" s="105" t="str">
        <f>IFERROR(VLOOKUP($A85,'★共通（5-1-1）'!$A$9:$AH$126,4,FALSE)&amp;"","")</f>
        <v>特定事業所加算Ⅰ
特定事業所加算Ⅱ
特定事業所加算Ⅲ
特定事業所加算Ⅳ
特定事業所加算Ⅴ（新）</v>
      </c>
      <c r="E85" s="105" t="str">
        <f>IFERROR(VLOOKUP($A85,'★共通（5-1-1）'!$A$9:$AH$126,5,FALSE)&amp;"","")</f>
        <v/>
      </c>
      <c r="F85" s="106" t="str">
        <f>IFERROR(VLOOKUP($A85,'★共通（5-1-1）'!$A$9:$AH$126,6,FALSE)&amp;"","")</f>
        <v>・訪問介護の特定事業所加算について、事業所を適切に評価する観点から、訪問介護以外のサービスにおける類似の加算であるサービス提供体制強化加算の見直しも踏まえて、以下の見直しを行う。
　 ・勤続年数が一定期間以上の職員の割合を要件とする新たな区分を設ける。</v>
      </c>
      <c r="G85" s="107" t="str">
        <f>IFERROR(VLOOKUP($A85,'★共通（5-1-1）'!$A$9:$AH$126,7,FALSE)&amp;"","")</f>
        <v>111
・
112</v>
      </c>
      <c r="H85" s="107" t="str">
        <f>IFERROR(VLOOKUP($A85,'★共通（5-1-1）'!$A$9:$AH$126,8,FALSE)&amp;"","")</f>
        <v/>
      </c>
      <c r="I85" s="107" t="str">
        <f>IFERROR(VLOOKUP($A85,'★共通（5-1-1）'!$A$9:$AH$126,9,FALSE)&amp;"","")</f>
        <v/>
      </c>
      <c r="J85" s="107" t="str">
        <f>IFERROR(VLOOKUP($A85,'★共通（5-1-1）'!$A$9:$AH$126,10,FALSE)&amp;"","")</f>
        <v/>
      </c>
      <c r="K85" s="107" t="str">
        <f>IFERROR(VLOOKUP($A85,'★共通（5-1-1）'!$A$9:$AH$126,11,FALSE)&amp;"","")</f>
        <v/>
      </c>
      <c r="L85" s="107" t="str">
        <f>IFERROR(VLOOKUP($A85,'★共通（5-1-1）'!$A$9:$AH$126,12,FALSE)&amp;"","")</f>
        <v/>
      </c>
      <c r="M85" s="107" t="str">
        <f>IFERROR(VLOOKUP($A85,'★共通（5-1-1）'!$A$9:$AH$126,13,FALSE)&amp;"","")</f>
        <v/>
      </c>
      <c r="N85" s="107" t="str">
        <f>IFERROR(VLOOKUP($A85,'★共通（5-1-1）'!$A$9:$AH$126,14,FALSE)&amp;"","")</f>
        <v/>
      </c>
      <c r="O85" s="107" t="str">
        <f>IFERROR(VLOOKUP($A85,'★共通（5-1-1）'!$A$9:$AH$126,15,FALSE)&amp;"","")</f>
        <v/>
      </c>
      <c r="P85" s="107" t="str">
        <f>IFERROR(VLOOKUP($A85,'★共通（5-1-1）'!$A$9:$AH$126,16,FALSE)&amp;"","")</f>
        <v/>
      </c>
      <c r="Q85" s="107" t="str">
        <f>IFERROR(VLOOKUP($A85,'★共通（5-1-1）'!$A$9:$AH$126,17,FALSE)&amp;"","")</f>
        <v/>
      </c>
      <c r="R85" s="107" t="str">
        <f>IFERROR(VLOOKUP($A85,'★共通（5-1-1）'!$A$9:$AH$126,18,FALSE)&amp;"","")</f>
        <v/>
      </c>
      <c r="S85" s="107" t="str">
        <f>IFERROR(VLOOKUP($A85,'★共通（5-1-1）'!$A$9:$AH$126,19,FALSE)&amp;"","")</f>
        <v/>
      </c>
      <c r="T85" s="107" t="str">
        <f>IFERROR(VLOOKUP($A85,'★共通（5-1-1）'!$A$9:$AH$126,20,FALSE)&amp;"","")</f>
        <v/>
      </c>
      <c r="U85" s="107" t="str">
        <f>IFERROR(VLOOKUP($A85,'★共通（5-1-1）'!$A$9:$AH$126,21,FALSE)&amp;"","")</f>
        <v/>
      </c>
      <c r="V85" s="107" t="str">
        <f>IFERROR(VLOOKUP($A85,'★共通（5-1-1）'!$A$9:$AH$126,22,FALSE)&amp;"","")</f>
        <v/>
      </c>
      <c r="W85" s="107" t="str">
        <f>IFERROR(VLOOKUP($A85,'★共通（5-1-1）'!$A$9:$AH$126,23,FALSE)&amp;"","")</f>
        <v/>
      </c>
      <c r="X85" s="107" t="str">
        <f>IFERROR(VLOOKUP($A85,'★共通（5-1-1）'!$A$9:$AH$126,24,FALSE)&amp;"","")</f>
        <v/>
      </c>
      <c r="Y85" s="107" t="str">
        <f>IFERROR(VLOOKUP($A85,'★共通（5-1-1）'!$A$9:$AH$126,25,FALSE)&amp;"","")</f>
        <v/>
      </c>
      <c r="Z85" s="107" t="str">
        <f>IFERROR(VLOOKUP($A85,'★共通（5-1-1）'!$A$9:$AH$126,26,FALSE)&amp;"","")</f>
        <v/>
      </c>
      <c r="AA85" s="107" t="str">
        <f>IFERROR(VLOOKUP($A85,'★共通（5-1-1）'!$A$9:$AH$126,27,FALSE)&amp;"","")</f>
        <v/>
      </c>
      <c r="AB85" s="107" t="str">
        <f>IFERROR(VLOOKUP($A85,'★共通（5-1-1）'!$A$9:$AH$126,28,FALSE)&amp;"","")</f>
        <v/>
      </c>
      <c r="AC85" s="107" t="str">
        <f>IFERROR(VLOOKUP($A85,'★共通（5-1-1）'!$A$9:$AH$126,29,FALSE)&amp;"","")</f>
        <v/>
      </c>
      <c r="AD85" s="107" t="str">
        <f>IFERROR(VLOOKUP($A85,'★共通（5-1-1）'!$A$9:$AH$126,30,FALSE)&amp;"","")</f>
        <v/>
      </c>
      <c r="AE85" s="107" t="str">
        <f>IFERROR(VLOOKUP($A85,'★共通（5-1-1）'!$A$9:$AH$126,31,FALSE)&amp;"","")</f>
        <v/>
      </c>
      <c r="AF85" s="107" t="str">
        <f>IFERROR(VLOOKUP($A85,'★共通（5-1-1）'!$A$9:$AH$126,32,FALSE)&amp;"","")</f>
        <v/>
      </c>
      <c r="AG85" s="107" t="str">
        <f>IFERROR(VLOOKUP($A85,'★共通（5-1-1）'!$A$9:$AH$126,33,FALSE)&amp;"","")</f>
        <v/>
      </c>
      <c r="AH85" s="107" t="str">
        <f>IFERROR(VLOOKUP($A85,'★共通（5-1-1）'!$A$9:$AH$126,34,FALSE)&amp;"","")</f>
        <v/>
      </c>
      <c r="AI85" s="63"/>
      <c r="AJ85" s="63"/>
      <c r="AK85" s="63"/>
      <c r="AL85" s="61"/>
      <c r="AM85" s="59"/>
    </row>
    <row r="86" spans="1:39" ht="75" customHeight="1">
      <c r="A86" s="105">
        <v>79</v>
      </c>
      <c r="B86" s="105" t="str">
        <f>IFERROR(VLOOKUP($A86,'★共通（5-1-1）'!$A$9:$AH$126,2,FALSE)&amp;"","")</f>
        <v>介護報酬の見直し</v>
      </c>
      <c r="C86" s="106" t="str">
        <f>IFERROR(VLOOKUP($A86,'★共通（5-1-1）'!$A$9:$AH$126,3,FALSE)&amp;"","")</f>
        <v>介護付きホームの入居継続支援加算の見直し</v>
      </c>
      <c r="D86" s="105" t="str">
        <f>IFERROR(VLOOKUP($A86,'★共通（5-1-1）'!$A$9:$AH$126,4,FALSE)&amp;"","")</f>
        <v>入居継続支援加算Ⅰ
入居継続支援加算Ⅱ（新）</v>
      </c>
      <c r="E86" s="105" t="str">
        <f>IFERROR(VLOOKUP($A86,'★共通（5-1-1）'!$A$9:$AH$126,5,FALSE)&amp;"","")</f>
        <v/>
      </c>
      <c r="F86" s="106" t="str">
        <f>IFERROR(VLOOKUP($A86,'★共通（5-1-1）'!$A$9:$AH$126,6,FALSE)&amp;"","")</f>
        <v>・介護付きホームについて、入居者の実態に合った適切な評価を行う観点から、入居継続支援加算について、「たんの吸引等を必要とする者の割合が利用者の 15％以上」の場合の評価に加えて、「５％以上 15％未満」の場合に評価する新たな区分を設ける。</v>
      </c>
      <c r="G86" s="107" t="str">
        <f>IFERROR(VLOOKUP($A86,'★共通（5-1-1）'!$A$9:$AH$126,7,FALSE)&amp;"","")</f>
        <v/>
      </c>
      <c r="H86" s="107" t="str">
        <f>IFERROR(VLOOKUP($A86,'★共通（5-1-1）'!$A$9:$AH$126,8,FALSE)&amp;"","")</f>
        <v/>
      </c>
      <c r="I86" s="107" t="str">
        <f>IFERROR(VLOOKUP($A86,'★共通（5-1-1）'!$A$9:$AH$126,9,FALSE)&amp;"","")</f>
        <v/>
      </c>
      <c r="J86" s="107" t="str">
        <f>IFERROR(VLOOKUP($A86,'★共通（5-1-1）'!$A$9:$AH$126,10,FALSE)&amp;"","")</f>
        <v/>
      </c>
      <c r="K86" s="107" t="str">
        <f>IFERROR(VLOOKUP($A86,'★共通（5-1-1）'!$A$9:$AH$126,11,FALSE)&amp;"","")</f>
        <v/>
      </c>
      <c r="L86" s="107" t="str">
        <f>IFERROR(VLOOKUP($A86,'★共通（5-1-1）'!$A$9:$AH$126,12,FALSE)&amp;"","")</f>
        <v/>
      </c>
      <c r="M86" s="107" t="str">
        <f>IFERROR(VLOOKUP($A86,'★共通（5-1-1）'!$A$9:$AH$126,13,FALSE)&amp;"","")</f>
        <v/>
      </c>
      <c r="N86" s="107" t="str">
        <f>IFERROR(VLOOKUP($A86,'★共通（5-1-1）'!$A$9:$AH$126,14,FALSE)&amp;"","")</f>
        <v/>
      </c>
      <c r="O86" s="107" t="str">
        <f>IFERROR(VLOOKUP($A86,'★共通（5-1-1）'!$A$9:$AH$126,15,FALSE)&amp;"","")</f>
        <v/>
      </c>
      <c r="P86" s="107" t="str">
        <f>IFERROR(VLOOKUP($A86,'★共通（5-1-1）'!$A$9:$AH$126,16,FALSE)&amp;"","")</f>
        <v>113</v>
      </c>
      <c r="Q86" s="107" t="str">
        <f>IFERROR(VLOOKUP($A86,'★共通（5-1-1）'!$A$9:$AH$126,17,FALSE)&amp;"","")</f>
        <v/>
      </c>
      <c r="R86" s="107" t="str">
        <f>IFERROR(VLOOKUP($A86,'★共通（5-1-1）'!$A$9:$AH$126,18,FALSE)&amp;"","")</f>
        <v/>
      </c>
      <c r="S86" s="107" t="str">
        <f>IFERROR(VLOOKUP($A86,'★共通（5-1-1）'!$A$9:$AH$126,19,FALSE)&amp;"","")</f>
        <v/>
      </c>
      <c r="T86" s="107" t="str">
        <f>IFERROR(VLOOKUP($A86,'★共通（5-1-1）'!$A$9:$AH$126,20,FALSE)&amp;"","")</f>
        <v/>
      </c>
      <c r="U86" s="107" t="str">
        <f>IFERROR(VLOOKUP($A86,'★共通（5-1-1）'!$A$9:$AH$126,21,FALSE)&amp;"","")</f>
        <v/>
      </c>
      <c r="V86" s="107" t="str">
        <f>IFERROR(VLOOKUP($A86,'★共通（5-1-1）'!$A$9:$AH$126,22,FALSE)&amp;"","")</f>
        <v/>
      </c>
      <c r="W86" s="107" t="str">
        <f>IFERROR(VLOOKUP($A86,'★共通（5-1-1）'!$A$9:$AH$126,23,FALSE)&amp;"","")</f>
        <v/>
      </c>
      <c r="X86" s="107" t="str">
        <f>IFERROR(VLOOKUP($A86,'★共通（5-1-1）'!$A$9:$AH$126,24,FALSE)&amp;"","")</f>
        <v/>
      </c>
      <c r="Y86" s="107" t="str">
        <f>IFERROR(VLOOKUP($A86,'★共通（5-1-1）'!$A$9:$AH$126,25,FALSE)&amp;"","")</f>
        <v/>
      </c>
      <c r="Z86" s="107" t="str">
        <f>IFERROR(VLOOKUP($A86,'★共通（5-1-1）'!$A$9:$AH$126,26,FALSE)&amp;"","")</f>
        <v>113</v>
      </c>
      <c r="AA86" s="107" t="str">
        <f>IFERROR(VLOOKUP($A86,'★共通（5-1-1）'!$A$9:$AH$126,27,FALSE)&amp;"","")</f>
        <v/>
      </c>
      <c r="AB86" s="107" t="str">
        <f>IFERROR(VLOOKUP($A86,'★共通（5-1-1）'!$A$9:$AH$126,28,FALSE)&amp;"","")</f>
        <v/>
      </c>
      <c r="AC86" s="107" t="str">
        <f>IFERROR(VLOOKUP($A86,'★共通（5-1-1）'!$A$9:$AH$126,29,FALSE)&amp;"","")</f>
        <v/>
      </c>
      <c r="AD86" s="107" t="str">
        <f>IFERROR(VLOOKUP($A86,'★共通（5-1-1）'!$A$9:$AH$126,30,FALSE)&amp;"","")</f>
        <v/>
      </c>
      <c r="AE86" s="107" t="str">
        <f>IFERROR(VLOOKUP($A86,'★共通（5-1-1）'!$A$9:$AH$126,31,FALSE)&amp;"","")</f>
        <v/>
      </c>
      <c r="AF86" s="107" t="str">
        <f>IFERROR(VLOOKUP($A86,'★共通（5-1-1）'!$A$9:$AH$126,32,FALSE)&amp;"","")</f>
        <v/>
      </c>
      <c r="AG86" s="107" t="str">
        <f>IFERROR(VLOOKUP($A86,'★共通（5-1-1）'!$A$9:$AH$126,33,FALSE)&amp;"","")</f>
        <v/>
      </c>
      <c r="AH86" s="107" t="str">
        <f>IFERROR(VLOOKUP($A86,'★共通（5-1-1）'!$A$9:$AH$126,34,FALSE)&amp;"","")</f>
        <v/>
      </c>
      <c r="AI86" s="66"/>
      <c r="AJ86" s="66"/>
      <c r="AK86" s="66"/>
      <c r="AL86" s="66"/>
      <c r="AM86" s="59"/>
    </row>
    <row r="87" spans="1:39" ht="209.25" customHeight="1">
      <c r="A87" s="105">
        <v>80</v>
      </c>
      <c r="B87" s="105" t="str">
        <f>IFERROR(VLOOKUP($A87,'★共通（5-1-1）'!$A$9:$AH$126,2,FALSE)&amp;"","")</f>
        <v>人員基準・設備基準</v>
      </c>
      <c r="C87" s="106" t="str">
        <f>IFERROR(VLOOKUP($A87,'★共通（5-1-1）'!$A$9:$AH$126,3,FALSE)&amp;"","")</f>
        <v>人員配置基準における両立支援への配慮</v>
      </c>
      <c r="D87" s="105" t="str">
        <f>IFERROR(VLOOKUP($A87,'★共通（5-1-1）'!$A$9:$AH$126,4,FALSE)&amp;"","")</f>
        <v/>
      </c>
      <c r="E87" s="105" t="str">
        <f>IFERROR(VLOOKUP($A87,'★共通（5-1-1）'!$A$9:$AH$126,5,FALSE)&amp;"","")</f>
        <v/>
      </c>
      <c r="F87" s="106" t="str">
        <f>IFERROR(VLOOKUP($A87,'★共通（5-1-1）'!$A$9:$AH$126,6,FALSE)&amp;"","")</f>
        <v>・介護現場において、仕事と育児や介護との両立が可能となる環境整備を進め、職員の離職防止・定着促進を図る観点から、各サービスの人員配置基準や報酬算定について、以下の見直しを行う。
　ア 「常勤」の計算に当たり、職員が育児・介護休業法による育児の短時間勤務制度を利用する場合に加えて、介護の短時間勤務制度等を利用する場合にも、週 30 時間以上の勤務で「常勤」として扱うことを認める。
　イ 「常勤換算方法」の計算に当たり、職員が育児・介護休業法による短時間勤務制度等を利用する場合、週 30 時間以上の勤務で常勤換算での計算上も１（常勤）と扱うことを認める。
　ウ 人員配置基準や報酬算定において「常勤」での配置が求められる職員が、産前産後休業や育児・介護休業等を取得した場合に、同等の資質を有する複数の非常勤職員を常勤換算することで、人員配置基準を満たすことを認める。
　エ ウの場合において、常勤職員の割合を要件とするサービス提供体制強化加算等の加算について、産前産後休業や育児・介護休業等を取得した当該職員についても常勤職員の割合に含めることを認める。</v>
      </c>
      <c r="G87" s="107" t="str">
        <f>IFERROR(VLOOKUP($A87,'★共通（5-1-1）'!$A$9:$AH$126,7,FALSE)&amp;"","")</f>
        <v>114</v>
      </c>
      <c r="H87" s="107" t="str">
        <f>IFERROR(VLOOKUP($A87,'★共通（5-1-1）'!$A$9:$AH$126,8,FALSE)&amp;"","")</f>
        <v>114</v>
      </c>
      <c r="I87" s="107" t="str">
        <f>IFERROR(VLOOKUP($A87,'★共通（5-1-1）'!$A$9:$AH$126,9,FALSE)&amp;"","")</f>
        <v>114</v>
      </c>
      <c r="J87" s="107" t="str">
        <f>IFERROR(VLOOKUP($A87,'★共通（5-1-1）'!$A$9:$AH$126,10,FALSE)&amp;"","")</f>
        <v>114</v>
      </c>
      <c r="K87" s="107" t="str">
        <f>IFERROR(VLOOKUP($A87,'★共通（5-1-1）'!$A$9:$AH$126,11,FALSE)&amp;"","")</f>
        <v>114</v>
      </c>
      <c r="L87" s="107" t="str">
        <f>IFERROR(VLOOKUP($A87,'★共通（5-1-1）'!$A$9:$AH$126,12,FALSE)&amp;"","")</f>
        <v>114</v>
      </c>
      <c r="M87" s="107" t="str">
        <f>IFERROR(VLOOKUP($A87,'★共通（5-1-1）'!$A$9:$AH$126,13,FALSE)&amp;"","")</f>
        <v>114</v>
      </c>
      <c r="N87" s="107" t="str">
        <f>IFERROR(VLOOKUP($A87,'★共通（5-1-1）'!$A$9:$AH$126,14,FALSE)&amp;"","")</f>
        <v>114</v>
      </c>
      <c r="O87" s="107" t="str">
        <f>IFERROR(VLOOKUP($A87,'★共通（5-1-1）'!$A$9:$AH$126,15,FALSE)&amp;"","")</f>
        <v>114</v>
      </c>
      <c r="P87" s="107" t="str">
        <f>IFERROR(VLOOKUP($A87,'★共通（5-1-1）'!$A$9:$AH$126,16,FALSE)&amp;"","")</f>
        <v>114</v>
      </c>
      <c r="Q87" s="107" t="str">
        <f>IFERROR(VLOOKUP($A87,'★共通（5-1-1）'!$A$9:$AH$126,17,FALSE)&amp;"","")</f>
        <v>114</v>
      </c>
      <c r="R87" s="107" t="str">
        <f>IFERROR(VLOOKUP($A87,'★共通（5-1-1）'!$A$9:$AH$126,18,FALSE)&amp;"","")</f>
        <v>114</v>
      </c>
      <c r="S87" s="107" t="str">
        <f>IFERROR(VLOOKUP($A87,'★共通（5-1-1）'!$A$9:$AH$126,19,FALSE)&amp;"","")</f>
        <v>114</v>
      </c>
      <c r="T87" s="107" t="str">
        <f>IFERROR(VLOOKUP($A87,'★共通（5-1-1）'!$A$9:$AH$126,20,FALSE)&amp;"","")</f>
        <v>114</v>
      </c>
      <c r="U87" s="107" t="str">
        <f>IFERROR(VLOOKUP($A87,'★共通（5-1-1）'!$A$9:$AH$126,21,FALSE)&amp;"","")</f>
        <v>114</v>
      </c>
      <c r="V87" s="107" t="str">
        <f>IFERROR(VLOOKUP($A87,'★共通（5-1-1）'!$A$9:$AH$126,22,FALSE)&amp;"","")</f>
        <v>114</v>
      </c>
      <c r="W87" s="107" t="str">
        <f>IFERROR(VLOOKUP($A87,'★共通（5-1-1）'!$A$9:$AH$126,23,FALSE)&amp;"","")</f>
        <v>114</v>
      </c>
      <c r="X87" s="107" t="str">
        <f>IFERROR(VLOOKUP($A87,'★共通（5-1-1）'!$A$9:$AH$126,24,FALSE)&amp;"","")</f>
        <v>114</v>
      </c>
      <c r="Y87" s="107" t="str">
        <f>IFERROR(VLOOKUP($A87,'★共通（5-1-1）'!$A$9:$AH$126,25,FALSE)&amp;"","")</f>
        <v>114</v>
      </c>
      <c r="Z87" s="107" t="str">
        <f>IFERROR(VLOOKUP($A87,'★共通（5-1-1）'!$A$9:$AH$126,26,FALSE)&amp;"","")</f>
        <v>114</v>
      </c>
      <c r="AA87" s="107" t="str">
        <f>IFERROR(VLOOKUP($A87,'★共通（5-1-1）'!$A$9:$AH$126,27,FALSE)&amp;"","")</f>
        <v>114</v>
      </c>
      <c r="AB87" s="107" t="str">
        <f>IFERROR(VLOOKUP($A87,'★共通（5-1-1）'!$A$9:$AH$126,28,FALSE)&amp;"","")</f>
        <v>114</v>
      </c>
      <c r="AC87" s="107" t="str">
        <f>IFERROR(VLOOKUP($A87,'★共通（5-1-1）'!$A$9:$AH$126,29,FALSE)&amp;"","")</f>
        <v>114</v>
      </c>
      <c r="AD87" s="107" t="str">
        <f>IFERROR(VLOOKUP($A87,'★共通（5-1-1）'!$A$9:$AH$126,30,FALSE)&amp;"","")</f>
        <v>114</v>
      </c>
      <c r="AE87" s="107" t="str">
        <f>IFERROR(VLOOKUP($A87,'★共通（5-1-1）'!$A$9:$AH$126,31,FALSE)&amp;"","")</f>
        <v>114</v>
      </c>
      <c r="AF87" s="107" t="str">
        <f>IFERROR(VLOOKUP($A87,'★共通（5-1-1）'!$A$9:$AH$126,32,FALSE)&amp;"","")</f>
        <v>114</v>
      </c>
      <c r="AG87" s="107" t="str">
        <f>IFERROR(VLOOKUP($A87,'★共通（5-1-1）'!$A$9:$AH$126,33,FALSE)&amp;"","")</f>
        <v>114</v>
      </c>
      <c r="AH87" s="107" t="str">
        <f>IFERROR(VLOOKUP($A87,'★共通（5-1-1）'!$A$9:$AH$126,34,FALSE)&amp;"","")</f>
        <v>114</v>
      </c>
      <c r="AI87" s="61"/>
      <c r="AJ87" s="61"/>
      <c r="AK87" s="61"/>
      <c r="AL87" s="61"/>
      <c r="AM87" s="59"/>
    </row>
    <row r="88" spans="1:39" ht="59.25" customHeight="1">
      <c r="A88" s="105">
        <v>81</v>
      </c>
      <c r="B88" s="105" t="str">
        <f>IFERROR(VLOOKUP($A88,'★共通（5-1-1）'!$A$9:$AH$126,2,FALSE)&amp;"","")</f>
        <v>運営基準の見直し</v>
      </c>
      <c r="C88" s="106" t="str">
        <f>IFERROR(VLOOKUP($A88,'★共通（5-1-1）'!$A$9:$AH$126,3,FALSE)&amp;"","")</f>
        <v>ハラスメント対策の強化</v>
      </c>
      <c r="D88" s="105" t="str">
        <f>IFERROR(VLOOKUP($A88,'★共通（5-1-1）'!$A$9:$AH$126,4,FALSE)&amp;"","")</f>
        <v/>
      </c>
      <c r="E88" s="105" t="str">
        <f>IFERROR(VLOOKUP($A88,'★共通（5-1-1）'!$A$9:$AH$126,5,FALSE)&amp;"","")</f>
        <v/>
      </c>
      <c r="F88" s="106" t="str">
        <f>IFERROR(VLOOKUP($A88,'★共通（5-1-1）'!$A$9:$AH$126,6,FALSE)&amp;"","")</f>
        <v>・介護サービス事業者の適切なハラスメント対策を強化する観点から、全ての介護サービス事業者に、男女雇用機会均等法等におけるハラスメント対策に関する事業者の責務を踏まえつつ、ハラスメント対策を求めることとする。</v>
      </c>
      <c r="G88" s="107" t="str">
        <f>IFERROR(VLOOKUP($A88,'★共通（5-1-1）'!$A$9:$AH$126,7,FALSE)&amp;"","")</f>
        <v>115</v>
      </c>
      <c r="H88" s="107" t="str">
        <f>IFERROR(VLOOKUP($A88,'★共通（5-1-1）'!$A$9:$AH$126,8,FALSE)&amp;"","")</f>
        <v>115</v>
      </c>
      <c r="I88" s="107" t="str">
        <f>IFERROR(VLOOKUP($A88,'★共通（5-1-1）'!$A$9:$AH$126,9,FALSE)&amp;"","")</f>
        <v>115</v>
      </c>
      <c r="J88" s="107" t="str">
        <f>IFERROR(VLOOKUP($A88,'★共通（5-1-1）'!$A$9:$AH$126,10,FALSE)&amp;"","")</f>
        <v>115</v>
      </c>
      <c r="K88" s="107" t="str">
        <f>IFERROR(VLOOKUP($A88,'★共通（5-1-1）'!$A$9:$AH$126,11,FALSE)&amp;"","")</f>
        <v>115</v>
      </c>
      <c r="L88" s="107" t="str">
        <f>IFERROR(VLOOKUP($A88,'★共通（5-1-1）'!$A$9:$AH$126,12,FALSE)&amp;"","")</f>
        <v>115</v>
      </c>
      <c r="M88" s="107" t="str">
        <f>IFERROR(VLOOKUP($A88,'★共通（5-1-1）'!$A$9:$AH$126,13,FALSE)&amp;"","")</f>
        <v>115</v>
      </c>
      <c r="N88" s="107" t="str">
        <f>IFERROR(VLOOKUP($A88,'★共通（5-1-1）'!$A$9:$AH$126,14,FALSE)&amp;"","")</f>
        <v>115</v>
      </c>
      <c r="O88" s="107" t="str">
        <f>IFERROR(VLOOKUP($A88,'★共通（5-1-1）'!$A$9:$AH$126,15,FALSE)&amp;"","")</f>
        <v>115</v>
      </c>
      <c r="P88" s="107" t="str">
        <f>IFERROR(VLOOKUP($A88,'★共通（5-1-1）'!$A$9:$AH$126,16,FALSE)&amp;"","")</f>
        <v>115</v>
      </c>
      <c r="Q88" s="107" t="str">
        <f>IFERROR(VLOOKUP($A88,'★共通（5-1-1）'!$A$9:$AH$126,17,FALSE)&amp;"","")</f>
        <v>115</v>
      </c>
      <c r="R88" s="107" t="str">
        <f>IFERROR(VLOOKUP($A88,'★共通（5-1-1）'!$A$9:$AH$126,18,FALSE)&amp;"","")</f>
        <v>115</v>
      </c>
      <c r="S88" s="107" t="str">
        <f>IFERROR(VLOOKUP($A88,'★共通（5-1-1）'!$A$9:$AH$126,19,FALSE)&amp;"","")</f>
        <v>115</v>
      </c>
      <c r="T88" s="107" t="str">
        <f>IFERROR(VLOOKUP($A88,'★共通（5-1-1）'!$A$9:$AH$126,20,FALSE)&amp;"","")</f>
        <v>115</v>
      </c>
      <c r="U88" s="107" t="str">
        <f>IFERROR(VLOOKUP($A88,'★共通（5-1-1）'!$A$9:$AH$126,21,FALSE)&amp;"","")</f>
        <v>115</v>
      </c>
      <c r="V88" s="107" t="str">
        <f>IFERROR(VLOOKUP($A88,'★共通（5-1-1）'!$A$9:$AH$126,22,FALSE)&amp;"","")</f>
        <v>115</v>
      </c>
      <c r="W88" s="107" t="str">
        <f>IFERROR(VLOOKUP($A88,'★共通（5-1-1）'!$A$9:$AH$126,23,FALSE)&amp;"","")</f>
        <v>115</v>
      </c>
      <c r="X88" s="107" t="str">
        <f>IFERROR(VLOOKUP($A88,'★共通（5-1-1）'!$A$9:$AH$126,24,FALSE)&amp;"","")</f>
        <v>115</v>
      </c>
      <c r="Y88" s="107" t="str">
        <f>IFERROR(VLOOKUP($A88,'★共通（5-1-1）'!$A$9:$AH$126,25,FALSE)&amp;"","")</f>
        <v>115</v>
      </c>
      <c r="Z88" s="107" t="str">
        <f>IFERROR(VLOOKUP($A88,'★共通（5-1-1）'!$A$9:$AH$126,26,FALSE)&amp;"","")</f>
        <v>115</v>
      </c>
      <c r="AA88" s="107" t="str">
        <f>IFERROR(VLOOKUP($A88,'★共通（5-1-1）'!$A$9:$AH$126,27,FALSE)&amp;"","")</f>
        <v>115</v>
      </c>
      <c r="AB88" s="107" t="str">
        <f>IFERROR(VLOOKUP($A88,'★共通（5-1-1）'!$A$9:$AH$126,28,FALSE)&amp;"","")</f>
        <v>115</v>
      </c>
      <c r="AC88" s="107" t="str">
        <f>IFERROR(VLOOKUP($A88,'★共通（5-1-1）'!$A$9:$AH$126,29,FALSE)&amp;"","")</f>
        <v>115</v>
      </c>
      <c r="AD88" s="107" t="str">
        <f>IFERROR(VLOOKUP($A88,'★共通（5-1-1）'!$A$9:$AH$126,30,FALSE)&amp;"","")</f>
        <v>115</v>
      </c>
      <c r="AE88" s="107" t="str">
        <f>IFERROR(VLOOKUP($A88,'★共通（5-1-1）'!$A$9:$AH$126,31,FALSE)&amp;"","")</f>
        <v>115</v>
      </c>
      <c r="AF88" s="107" t="str">
        <f>IFERROR(VLOOKUP($A88,'★共通（5-1-1）'!$A$9:$AH$126,32,FALSE)&amp;"","")</f>
        <v>115</v>
      </c>
      <c r="AG88" s="107" t="str">
        <f>IFERROR(VLOOKUP($A88,'★共通（5-1-1）'!$A$9:$AH$126,33,FALSE)&amp;"","")</f>
        <v>115</v>
      </c>
      <c r="AH88" s="107" t="str">
        <f>IFERROR(VLOOKUP($A88,'★共通（5-1-1）'!$A$9:$AH$126,34,FALSE)&amp;"","")</f>
        <v>115</v>
      </c>
      <c r="AI88" s="61"/>
      <c r="AJ88" s="61"/>
      <c r="AK88" s="61"/>
      <c r="AL88" s="61"/>
      <c r="AM88" s="59"/>
    </row>
    <row r="89" spans="1:39" ht="301.5" customHeight="1">
      <c r="A89" s="105">
        <v>82</v>
      </c>
      <c r="B89" s="105" t="str">
        <f>IFERROR(VLOOKUP($A89,'★共通（5-1-1）'!$A$9:$AH$126,2,FALSE)&amp;"","")</f>
        <v>介護報酬の見直し</v>
      </c>
      <c r="C89" s="106" t="str">
        <f>IFERROR(VLOOKUP($A89,'★共通（5-1-1）'!$A$9:$AH$126,3,FALSE)&amp;"","")</f>
        <v>①見守り機器等を導入した場合の夜勤職員配置加算等の見直し</v>
      </c>
      <c r="D89" s="105" t="str">
        <f>IFERROR(VLOOKUP($A89,'★共通（5-1-1）'!$A$9:$AH$126,4,FALSE)&amp;"","")</f>
        <v>夜勤職員配置加算</v>
      </c>
      <c r="E89" s="105" t="str">
        <f>IFERROR(VLOOKUP($A89,'★共通（5-1-1）'!$A$9:$AH$126,5,FALSE)&amp;"","")</f>
        <v/>
      </c>
      <c r="F89" s="106" t="str">
        <f>IFERROR(VLOOKUP($A89,'★共通（5-1-1）'!$A$9:$AH$126,6,FALSE)&amp;"","")</f>
        <v>・テクノロジーの活用により介護サービスの質の向上、業務効率化及び職員の負担軽減を推進していく観点から、令和２年度に実施された介護ロボット導入支援及び導入効果実証研究の結果等も踏まえ、夜勤職員配置加算等について、以下のとおり見直す。
　ア 介護老人福祉施設等における見守り機器を導入した場合の夜勤職員配置加算（夜勤を行う介護職員又は看護職員の数が「最低基準を 0.9 以上上回っている場合」）について、見守りセンサーの入所者に占める導入割合の基準を 15％から 10％に緩和する。
　イ 介護老人福祉施設等における見守り機器を導入した場合の夜勤職員配置加算について、全ての入所者について見守りセンサーを導入し、夜勤職員全員がインカム等の ICT を使用するとともに、職員の負担軽減や職員毎の効率化のばらつきに配慮し、安全体制やケアの質の確保、職員の負担軽減を要件として、「最低基準を 0.6 以上（②の人員配置基準の緩和が適用される場合は 0.8 以上）上回っている場合」に算定できる新たな区分を設ける。
　ウ イの加算の申請にあたっては、
　　ⅰ 利用者の安全やケアの質の確保、職員の負担を軽減するための委員会の設置、
　　ⅱ 職員に対する十分な休憩時間の確保等の勤務・雇用条件への配慮、
　　ⅲ 機器の不具合の定期チェックの実施（メーカーとの連携を含む）、
　　ⅳ 職員に対するテクノロジー活用に関する教育の実施、
　　ⅴ 夜間の訪室が必要な利用者に対する訪室の個別実施
を具体的要件とし、テクノロジー導入後これらを少なくとも３か月以上試行し、現場職員の意見が適切に反映できるよう、夜勤職員をはじめ実際にケア等を行う多職種の職員が参画するⅰの委員会において安全体制やケアの質の確保、職員の負担軽減が図られていることを確認した上で届け出るものとする。</v>
      </c>
      <c r="G89" s="107" t="str">
        <f>IFERROR(VLOOKUP($A89,'★共通（5-1-1）'!$A$9:$AH$126,7,FALSE)&amp;"","")</f>
        <v/>
      </c>
      <c r="H89" s="107" t="str">
        <f>IFERROR(VLOOKUP($A89,'★共通（5-1-1）'!$A$9:$AH$126,8,FALSE)&amp;"","")</f>
        <v/>
      </c>
      <c r="I89" s="107" t="str">
        <f>IFERROR(VLOOKUP($A89,'★共通（5-1-1）'!$A$9:$AH$126,9,FALSE)&amp;"","")</f>
        <v/>
      </c>
      <c r="J89" s="107" t="str">
        <f>IFERROR(VLOOKUP($A89,'★共通（5-1-1）'!$A$9:$AH$126,10,FALSE)&amp;"","")</f>
        <v/>
      </c>
      <c r="K89" s="107" t="str">
        <f>IFERROR(VLOOKUP($A89,'★共通（5-1-1）'!$A$9:$AH$126,11,FALSE)&amp;"","")</f>
        <v/>
      </c>
      <c r="L89" s="107" t="str">
        <f>IFERROR(VLOOKUP($A89,'★共通（5-1-1）'!$A$9:$AH$126,12,FALSE)&amp;"","")</f>
        <v/>
      </c>
      <c r="M89" s="107" t="str">
        <f>IFERROR(VLOOKUP($A89,'★共通（5-1-1）'!$A$9:$AH$126,13,FALSE)&amp;"","")</f>
        <v/>
      </c>
      <c r="N89" s="107" t="str">
        <f>IFERROR(VLOOKUP($A89,'★共通（5-1-1）'!$A$9:$AH$126,14,FALSE)&amp;"","")</f>
        <v>117</v>
      </c>
      <c r="O89" s="107" t="str">
        <f>IFERROR(VLOOKUP($A89,'★共通（5-1-1）'!$A$9:$AH$126,15,FALSE)&amp;"","")</f>
        <v/>
      </c>
      <c r="P89" s="107" t="str">
        <f>IFERROR(VLOOKUP($A89,'★共通（5-1-1）'!$A$9:$AH$126,16,FALSE)&amp;"","")</f>
        <v/>
      </c>
      <c r="Q89" s="107" t="str">
        <f>IFERROR(VLOOKUP($A89,'★共通（5-1-1）'!$A$9:$AH$126,17,FALSE)&amp;"","")</f>
        <v/>
      </c>
      <c r="R89" s="107" t="str">
        <f>IFERROR(VLOOKUP($A89,'★共通（5-1-1）'!$A$9:$AH$126,18,FALSE)&amp;"","")</f>
        <v/>
      </c>
      <c r="S89" s="107" t="str">
        <f>IFERROR(VLOOKUP($A89,'★共通（5-1-1）'!$A$9:$AH$126,19,FALSE)&amp;"","")</f>
        <v/>
      </c>
      <c r="T89" s="107" t="str">
        <f>IFERROR(VLOOKUP($A89,'★共通（5-1-1）'!$A$9:$AH$126,20,FALSE)&amp;"","")</f>
        <v/>
      </c>
      <c r="U89" s="107" t="str">
        <f>IFERROR(VLOOKUP($A89,'★共通（5-1-1）'!$A$9:$AH$126,21,FALSE)&amp;"","")</f>
        <v/>
      </c>
      <c r="V89" s="107" t="str">
        <f>IFERROR(VLOOKUP($A89,'★共通（5-1-1）'!$A$9:$AH$126,22,FALSE)&amp;"","")</f>
        <v/>
      </c>
      <c r="W89" s="107" t="str">
        <f>IFERROR(VLOOKUP($A89,'★共通（5-1-1）'!$A$9:$AH$126,23,FALSE)&amp;"","")</f>
        <v/>
      </c>
      <c r="X89" s="107" t="str">
        <f>IFERROR(VLOOKUP($A89,'★共通（5-1-1）'!$A$9:$AH$126,24,FALSE)&amp;"","")</f>
        <v/>
      </c>
      <c r="Y89" s="107" t="str">
        <f>IFERROR(VLOOKUP($A89,'★共通（5-1-1）'!$A$9:$AH$126,25,FALSE)&amp;"","")</f>
        <v/>
      </c>
      <c r="Z89" s="107" t="str">
        <f>IFERROR(VLOOKUP($A89,'★共通（5-1-1）'!$A$9:$AH$126,26,FALSE)&amp;"","")</f>
        <v/>
      </c>
      <c r="AA89" s="107" t="str">
        <f>IFERROR(VLOOKUP($A89,'★共通（5-1-1）'!$A$9:$AH$126,27,FALSE)&amp;"","")</f>
        <v>117</v>
      </c>
      <c r="AB89" s="107" t="str">
        <f>IFERROR(VLOOKUP($A89,'★共通（5-1-1）'!$A$9:$AH$126,28,FALSE)&amp;"","")</f>
        <v/>
      </c>
      <c r="AC89" s="107" t="str">
        <f>IFERROR(VLOOKUP($A89,'★共通（5-1-1）'!$A$9:$AH$126,29,FALSE)&amp;"","")</f>
        <v/>
      </c>
      <c r="AD89" s="107" t="str">
        <f>IFERROR(VLOOKUP($A89,'★共通（5-1-1）'!$A$9:$AH$126,30,FALSE)&amp;"","")</f>
        <v>117</v>
      </c>
      <c r="AE89" s="107" t="str">
        <f>IFERROR(VLOOKUP($A89,'★共通（5-1-1）'!$A$9:$AH$126,31,FALSE)&amp;"","")</f>
        <v/>
      </c>
      <c r="AF89" s="107" t="str">
        <f>IFERROR(VLOOKUP($A89,'★共通（5-1-1）'!$A$9:$AH$126,32,FALSE)&amp;"","")</f>
        <v/>
      </c>
      <c r="AG89" s="107" t="str">
        <f>IFERROR(VLOOKUP($A89,'★共通（5-1-1）'!$A$9:$AH$126,33,FALSE)&amp;"","")</f>
        <v/>
      </c>
      <c r="AH89" s="107" t="str">
        <f>IFERROR(VLOOKUP($A89,'★共通（5-1-1）'!$A$9:$AH$126,34,FALSE)&amp;"","")</f>
        <v/>
      </c>
      <c r="AI89" s="61"/>
      <c r="AJ89" s="61"/>
      <c r="AK89" s="61"/>
      <c r="AL89" s="61"/>
      <c r="AM89" s="61"/>
    </row>
    <row r="90" spans="1:39" ht="321.75" customHeight="1">
      <c r="A90" s="105">
        <v>83</v>
      </c>
      <c r="B90" s="105" t="str">
        <f>IFERROR(VLOOKUP($A90,'★共通（5-1-1）'!$A$9:$AH$126,2,FALSE)&amp;"","")</f>
        <v>人員基準・設備基準</v>
      </c>
      <c r="C90" s="106" t="str">
        <f>IFERROR(VLOOKUP($A90,'★共通（5-1-1）'!$A$9:$AH$126,3,FALSE)&amp;"","")</f>
        <v xml:space="preserve">見守り機器を導入した場合の夜間における人員配置基準の緩和
</v>
      </c>
      <c r="D90" s="105" t="str">
        <f>IFERROR(VLOOKUP($A90,'★共通（5-1-1）'!$A$9:$AH$126,4,FALSE)&amp;"","")</f>
        <v/>
      </c>
      <c r="E90" s="105" t="str">
        <f>IFERROR(VLOOKUP($A90,'★共通（5-1-1）'!$A$9:$AH$126,5,FALSE)&amp;"","")</f>
        <v/>
      </c>
      <c r="F90" s="106" t="str">
        <f>IFERROR(VLOOKUP($A90,'★共通（5-1-1）'!$A$9:$AH$126,6,FALSE)&amp;"","")</f>
        <v>・テクノロジーの活用により介護サービスの質の向上、業務効率化及び職員の負担軽減を推進していく観点から、令和２年度に実施された介護ロボット導入支援及び導入効果実証研究の結果等も踏まえ、全ての入所者について見守りセンサーを導入し、夜勤職員全員がインカム等の ICT を使用するとともに、職員の負担軽減や職員毎の効率化のばらつきに配慮し、委員会の設置や職員に対する十分な休憩時間の確保等を含めた安全体制等の確保を行っていることを要件として、介護老人福祉施設（従来型）の利用定員 26人以上の場合の夜間の配置基準を緩和する。
具体的には、1日あたりの配置人員数として、利用者の数が 26 人以上 60 人以下の場合の配置人員数を現行の２人以上から 1.6 人以上に、同 61 人以上 80 人以下の場合の配置人員数を現行の３人以上から 2.4 人以上に、同 81 人以上 100 人以下の場合の配置人員数を現行の４人以上から 3.2 人以上に、同 101 人以上の場合は 3.2 に利用者の数が 100 を超えて 25 又はその端数を増すごとに 0.8 を加えて得た数以上に見直す。ただし、常時1人以上配置（利用者の数が６１人以上の場合は常時2人以上配置）するものとする。
人員配置基準の緩和の申請にあたっては、
　ⅰ 利用者の安全やケアの質の確保、職員の負担を軽減するための委員会の設置、
　ⅱ 職員に対する十分な休憩時間の確保等の勤務・雇用条件への配慮、
　ⅲ 緊急時の体制整備（近隣在住職員を中心とした緊急参集要員の確保等）、
　ⅳ 機器の不具合の定期チェックの実施（メーカーとの連携を含む）、
　ⅴ 職員に対するテクノロジー活用に関する教育の実施、
　ⅵ 夜間の訪室が必要な利用者に対する訪室の個別実施
を具体的要件とし、テクノロジー導入後これらを少なくとも３か月以上試行し、現場職員の意見が適切に反映できるよう、夜勤職員をはじめ実際にケア等を行う多職種の職員が参画するⅰの委員会において安全体制やケアの質の確保、職員の負担軽減が図られていることを確認した上で届け出るものとする。</v>
      </c>
      <c r="G90" s="107" t="str">
        <f>IFERROR(VLOOKUP($A90,'★共通（5-1-1）'!$A$9:$AH$126,7,FALSE)&amp;"","")</f>
        <v/>
      </c>
      <c r="H90" s="107" t="str">
        <f>IFERROR(VLOOKUP($A90,'★共通（5-1-1）'!$A$9:$AH$126,8,FALSE)&amp;"","")</f>
        <v/>
      </c>
      <c r="I90" s="107" t="str">
        <f>IFERROR(VLOOKUP($A90,'★共通（5-1-1）'!$A$9:$AH$126,9,FALSE)&amp;"","")</f>
        <v/>
      </c>
      <c r="J90" s="107" t="str">
        <f>IFERROR(VLOOKUP($A90,'★共通（5-1-1）'!$A$9:$AH$126,10,FALSE)&amp;"","")</f>
        <v/>
      </c>
      <c r="K90" s="107" t="str">
        <f>IFERROR(VLOOKUP($A90,'★共通（5-1-1）'!$A$9:$AH$126,11,FALSE)&amp;"","")</f>
        <v/>
      </c>
      <c r="L90" s="107" t="str">
        <f>IFERROR(VLOOKUP($A90,'★共通（5-1-1）'!$A$9:$AH$126,12,FALSE)&amp;"","")</f>
        <v/>
      </c>
      <c r="M90" s="107" t="str">
        <f>IFERROR(VLOOKUP($A90,'★共通（5-1-1）'!$A$9:$AH$126,13,FALSE)&amp;"","")</f>
        <v/>
      </c>
      <c r="N90" s="107" t="str">
        <f>IFERROR(VLOOKUP($A90,'★共通（5-1-1）'!$A$9:$AH$126,14,FALSE)&amp;"","")</f>
        <v>118</v>
      </c>
      <c r="O90" s="107" t="str">
        <f>IFERROR(VLOOKUP($A90,'★共通（5-1-1）'!$A$9:$AH$126,15,FALSE)&amp;"","")</f>
        <v/>
      </c>
      <c r="P90" s="107" t="str">
        <f>IFERROR(VLOOKUP($A90,'★共通（5-1-1）'!$A$9:$AH$126,16,FALSE)&amp;"","")</f>
        <v/>
      </c>
      <c r="Q90" s="107" t="str">
        <f>IFERROR(VLOOKUP($A90,'★共通（5-1-1）'!$A$9:$AH$126,17,FALSE)&amp;"","")</f>
        <v/>
      </c>
      <c r="R90" s="107" t="str">
        <f>IFERROR(VLOOKUP($A90,'★共通（5-1-1）'!$A$9:$AH$126,18,FALSE)&amp;"","")</f>
        <v/>
      </c>
      <c r="S90" s="107" t="str">
        <f>IFERROR(VLOOKUP($A90,'★共通（5-1-1）'!$A$9:$AH$126,19,FALSE)&amp;"","")</f>
        <v/>
      </c>
      <c r="T90" s="107" t="str">
        <f>IFERROR(VLOOKUP($A90,'★共通（5-1-1）'!$A$9:$AH$126,20,FALSE)&amp;"","")</f>
        <v/>
      </c>
      <c r="U90" s="107" t="str">
        <f>IFERROR(VLOOKUP($A90,'★共通（5-1-1）'!$A$9:$AH$126,21,FALSE)&amp;"","")</f>
        <v/>
      </c>
      <c r="V90" s="107" t="str">
        <f>IFERROR(VLOOKUP($A90,'★共通（5-1-1）'!$A$9:$AH$126,22,FALSE)&amp;"","")</f>
        <v/>
      </c>
      <c r="W90" s="107" t="str">
        <f>IFERROR(VLOOKUP($A90,'★共通（5-1-1）'!$A$9:$AH$126,23,FALSE)&amp;"","")</f>
        <v/>
      </c>
      <c r="X90" s="107" t="str">
        <f>IFERROR(VLOOKUP($A90,'★共通（5-1-1）'!$A$9:$AH$126,24,FALSE)&amp;"","")</f>
        <v/>
      </c>
      <c r="Y90" s="107" t="str">
        <f>IFERROR(VLOOKUP($A90,'★共通（5-1-1）'!$A$9:$AH$126,25,FALSE)&amp;"","")</f>
        <v/>
      </c>
      <c r="Z90" s="107" t="str">
        <f>IFERROR(VLOOKUP($A90,'★共通（5-1-1）'!$A$9:$AH$126,26,FALSE)&amp;"","")</f>
        <v/>
      </c>
      <c r="AA90" s="107" t="str">
        <f>IFERROR(VLOOKUP($A90,'★共通（5-1-1）'!$A$9:$AH$126,27,FALSE)&amp;"","")</f>
        <v>118</v>
      </c>
      <c r="AB90" s="107" t="str">
        <f>IFERROR(VLOOKUP($A90,'★共通（5-1-1）'!$A$9:$AH$126,28,FALSE)&amp;"","")</f>
        <v/>
      </c>
      <c r="AC90" s="107" t="str">
        <f>IFERROR(VLOOKUP($A90,'★共通（5-1-1）'!$A$9:$AH$126,29,FALSE)&amp;"","")</f>
        <v/>
      </c>
      <c r="AD90" s="107" t="str">
        <f>IFERROR(VLOOKUP($A90,'★共通（5-1-1）'!$A$9:$AH$126,30,FALSE)&amp;"","")</f>
        <v>118</v>
      </c>
      <c r="AE90" s="107" t="str">
        <f>IFERROR(VLOOKUP($A90,'★共通（5-1-1）'!$A$9:$AH$126,31,FALSE)&amp;"","")</f>
        <v/>
      </c>
      <c r="AF90" s="107" t="str">
        <f>IFERROR(VLOOKUP($A90,'★共通（5-1-1）'!$A$9:$AH$126,32,FALSE)&amp;"","")</f>
        <v/>
      </c>
      <c r="AG90" s="107" t="str">
        <f>IFERROR(VLOOKUP($A90,'★共通（5-1-1）'!$A$9:$AH$126,33,FALSE)&amp;"","")</f>
        <v/>
      </c>
      <c r="AH90" s="107" t="str">
        <f>IFERROR(VLOOKUP($A90,'★共通（5-1-1）'!$A$9:$AH$126,34,FALSE)&amp;"","")</f>
        <v/>
      </c>
    </row>
    <row r="91" spans="1:39" ht="274.5" customHeight="1">
      <c r="A91" s="105">
        <v>84</v>
      </c>
      <c r="B91" s="105" t="str">
        <f>IFERROR(VLOOKUP($A91,'★共通（5-1-1）'!$A$9:$AH$126,2,FALSE)&amp;"","")</f>
        <v>介護報酬の見直し</v>
      </c>
      <c r="C91" s="106" t="str">
        <f>IFERROR(VLOOKUP($A91,'★共通（5-1-1）'!$A$9:$AH$126,3,FALSE)&amp;"","")</f>
        <v>テクノロジーの活用によるサービスの質の向上や業務効率化の推進</v>
      </c>
      <c r="D91" s="105" t="str">
        <f>IFERROR(VLOOKUP($A91,'★共通（5-1-1）'!$A$9:$AH$126,4,FALSE)&amp;"","")</f>
        <v>介護老人福祉施設/
日常生活継続支援加算
特定施設入居者生活介護/
入居継続支援加算</v>
      </c>
      <c r="E91" s="105" t="str">
        <f>IFERROR(VLOOKUP($A91,'★共通（5-1-1）'!$A$9:$AH$126,5,FALSE)&amp;"","")</f>
        <v/>
      </c>
      <c r="F91" s="106" t="str">
        <f>IFERROR(VLOOKUP($A91,'★共通（5-1-1）'!$A$9:$AH$126,6,FALSE)&amp;"","")</f>
        <v>・介護事業者によるテクノロジーの活用によるサービスの質の向上、業務効率化及び職員の負担軽減の取組を評価する観点から、以下の見直しを行う。
　ア 介護老人福祉施設や特定施設入居者生活介護等において、テクノロジーを活用した複数の機器（見守りセンサー、インカム、記録ソフト等のICT、移乗支援機器）を活用し、利用者に対するケアのアセスメント評価や人員体制の見直しを PDCA サイクルによって継続して行っている場合については、日常生活継続支援加算及び入居継続支援加算の「介護福祉士数が常勤換算で入所者数が６又はその端数を増すごとに１以上」とする要件を、「７又はその端数を増すごとに１以上」とする。
要件緩和の申請にあたっては、
　　ⅰ 利用者の安全やケアの質の確保、職員の負担を軽減するための委員会の設置、
　　ⅱ 職員に対する十分な休憩時間の確保等の勤務・雇用条件への配慮、
　　ⅲ 機器の不具合の定期チェックの実施（メーカーとの連携を含む）、
　　ⅳ 職員に対するテクノロジー活用に関する教育の実施、
を具体的要件とし、テクノロジー導入後これらを少なくとも３か月以上試行し、現場職員の意見が適切に反映できるよう、夜勤職員をはじめ実際にケア等を行う多職種の職員が参画するⅰの委員会において安全体制やケアの質の確保、職員の負担軽減が図られていることを確認した上で届け出るものとする。
　イ サービス提供体制強化加算について、新たに設ける区分の算定に当たり、施設系サービス及び介護付きホームに一つ以上の実施を求めるサービスの質の向上につながる取組の事項の一つにテクノロジーの活用を盛り込む。（※(1)③再掲）</v>
      </c>
      <c r="G91" s="107" t="str">
        <f>IFERROR(VLOOKUP($A91,'★共通（5-1-1）'!$A$9:$AH$126,7,FALSE)&amp;"","")</f>
        <v/>
      </c>
      <c r="H91" s="107" t="str">
        <f>IFERROR(VLOOKUP($A91,'★共通（5-1-1）'!$A$9:$AH$126,8,FALSE)&amp;"","")</f>
        <v/>
      </c>
      <c r="I91" s="107" t="str">
        <f>IFERROR(VLOOKUP($A91,'★共通（5-1-1）'!$A$9:$AH$126,9,FALSE)&amp;"","")</f>
        <v/>
      </c>
      <c r="J91" s="107" t="str">
        <f>IFERROR(VLOOKUP($A91,'★共通（5-1-1）'!$A$9:$AH$126,10,FALSE)&amp;"","")</f>
        <v/>
      </c>
      <c r="K91" s="107" t="str">
        <f>IFERROR(VLOOKUP($A91,'★共通（5-1-1）'!$A$9:$AH$126,11,FALSE)&amp;"","")</f>
        <v/>
      </c>
      <c r="L91" s="107" t="str">
        <f>IFERROR(VLOOKUP($A91,'★共通（5-1-1）'!$A$9:$AH$126,12,FALSE)&amp;"","")</f>
        <v/>
      </c>
      <c r="M91" s="107" t="str">
        <f>IFERROR(VLOOKUP($A91,'★共通（5-1-1）'!$A$9:$AH$126,13,FALSE)&amp;"","")</f>
        <v/>
      </c>
      <c r="N91" s="107" t="str">
        <f>IFERROR(VLOOKUP($A91,'★共通（5-1-1）'!$A$9:$AH$126,14,FALSE)&amp;"","")</f>
        <v/>
      </c>
      <c r="O91" s="107" t="str">
        <f>IFERROR(VLOOKUP($A91,'★共通（5-1-1）'!$A$9:$AH$126,15,FALSE)&amp;"","")</f>
        <v/>
      </c>
      <c r="P91" s="107" t="str">
        <f>IFERROR(VLOOKUP($A91,'★共通（5-1-1）'!$A$9:$AH$126,16,FALSE)&amp;"","")</f>
        <v>119</v>
      </c>
      <c r="Q91" s="107" t="str">
        <f>IFERROR(VLOOKUP($A91,'★共通（5-1-1）'!$A$9:$AH$126,17,FALSE)&amp;"","")</f>
        <v/>
      </c>
      <c r="R91" s="107" t="str">
        <f>IFERROR(VLOOKUP($A91,'★共通（5-1-1）'!$A$9:$AH$126,18,FALSE)&amp;"","")</f>
        <v/>
      </c>
      <c r="S91" s="107" t="str">
        <f>IFERROR(VLOOKUP($A91,'★共通（5-1-1）'!$A$9:$AH$126,19,FALSE)&amp;"","")</f>
        <v/>
      </c>
      <c r="T91" s="107" t="str">
        <f>IFERROR(VLOOKUP($A91,'★共通（5-1-1）'!$A$9:$AH$126,20,FALSE)&amp;"","")</f>
        <v/>
      </c>
      <c r="U91" s="107" t="str">
        <f>IFERROR(VLOOKUP($A91,'★共通（5-1-1）'!$A$9:$AH$126,21,FALSE)&amp;"","")</f>
        <v/>
      </c>
      <c r="V91" s="107" t="str">
        <f>IFERROR(VLOOKUP($A91,'★共通（5-1-1）'!$A$9:$AH$126,22,FALSE)&amp;"","")</f>
        <v/>
      </c>
      <c r="W91" s="107" t="str">
        <f>IFERROR(VLOOKUP($A91,'★共通（5-1-1）'!$A$9:$AH$126,23,FALSE)&amp;"","")</f>
        <v/>
      </c>
      <c r="X91" s="107" t="str">
        <f>IFERROR(VLOOKUP($A91,'★共通（5-1-1）'!$A$9:$AH$126,24,FALSE)&amp;"","")</f>
        <v/>
      </c>
      <c r="Y91" s="107" t="str">
        <f>IFERROR(VLOOKUP($A91,'★共通（5-1-1）'!$A$9:$AH$126,25,FALSE)&amp;"","")</f>
        <v/>
      </c>
      <c r="Z91" s="107" t="str">
        <f>IFERROR(VLOOKUP($A91,'★共通（5-1-1）'!$A$9:$AH$126,26,FALSE)&amp;"","")</f>
        <v>119</v>
      </c>
      <c r="AA91" s="107" t="str">
        <f>IFERROR(VLOOKUP($A91,'★共通（5-1-1）'!$A$9:$AH$126,27,FALSE)&amp;"","")</f>
        <v>119</v>
      </c>
      <c r="AB91" s="107" t="str">
        <f>IFERROR(VLOOKUP($A91,'★共通（5-1-1）'!$A$9:$AH$126,28,FALSE)&amp;"","")</f>
        <v/>
      </c>
      <c r="AC91" s="107" t="str">
        <f>IFERROR(VLOOKUP($A91,'★共通（5-1-1）'!$A$9:$AH$126,29,FALSE)&amp;"","")</f>
        <v/>
      </c>
      <c r="AD91" s="107" t="str">
        <f>IFERROR(VLOOKUP($A91,'★共通（5-1-1）'!$A$9:$AH$126,30,FALSE)&amp;"","")</f>
        <v>119</v>
      </c>
      <c r="AE91" s="107" t="str">
        <f>IFERROR(VLOOKUP($A91,'★共通（5-1-1）'!$A$9:$AH$126,31,FALSE)&amp;"","")</f>
        <v/>
      </c>
      <c r="AF91" s="107" t="str">
        <f>IFERROR(VLOOKUP($A91,'★共通（5-1-1）'!$A$9:$AH$126,32,FALSE)&amp;"","")</f>
        <v/>
      </c>
      <c r="AG91" s="107" t="str">
        <f>IFERROR(VLOOKUP($A91,'★共通（5-1-1）'!$A$9:$AH$126,33,FALSE)&amp;"","")</f>
        <v/>
      </c>
      <c r="AH91" s="107" t="str">
        <f>IFERROR(VLOOKUP($A91,'★共通（5-1-1）'!$A$9:$AH$126,34,FALSE)&amp;"","")</f>
        <v/>
      </c>
    </row>
    <row r="92" spans="1:39" ht="135.75" customHeight="1">
      <c r="A92" s="105">
        <v>85</v>
      </c>
      <c r="B92" s="105" t="str">
        <f>IFERROR(VLOOKUP($A92,'★共通（5-1-1）'!$A$9:$AH$126,2,FALSE)&amp;"","")</f>
        <v>運営基準の見直し</v>
      </c>
      <c r="C92" s="106" t="str">
        <f>IFERROR(VLOOKUP($A92,'★共通（5-1-1）'!$A$9:$AH$126,3,FALSE)&amp;"","")</f>
        <v>会議や多職種連携における ICT の活用</v>
      </c>
      <c r="D92" s="105" t="str">
        <f>IFERROR(VLOOKUP($A92,'★共通（5-1-1）'!$A$9:$AH$126,4,FALSE)&amp;"","")</f>
        <v/>
      </c>
      <c r="E92" s="105" t="str">
        <f>IFERROR(VLOOKUP($A92,'★共通（5-1-1）'!$A$9:$AH$126,5,FALSE)&amp;"","")</f>
        <v/>
      </c>
      <c r="F92" s="106" t="str">
        <f>IFERROR(VLOOKUP($A92,'★共通（5-1-1）'!$A$9:$AH$126,6,FALSE)&amp;"","")</f>
        <v>・運営基準や加算の要件等において実施が求められる各種会議等（利用者の居宅を訪問しての実施が求められるものを除く）について、感染防止や多職種連携の促進の観点から、以下の見直しを行う。
　ア 利用者等が参加せず、医療・介護の関係者のみで実施するものについて、「医療・介護関係事業者における個人情報の適切な取扱のためのガイダンス」及び「医療情報システムの安全管理に関するガイドライン」等を参考にして、テレビ電話等を活用しての実施を認める。
　イ 利用者等が参加して実施するものについて、上記に加えて、利用者等の同意を得た上で、テレビ電話等を活用しての実施を認める。</v>
      </c>
      <c r="G92" s="107" t="str">
        <f>IFERROR(VLOOKUP($A92,'★共通（5-1-1）'!$A$9:$AH$126,7,FALSE)&amp;"","")</f>
        <v>120</v>
      </c>
      <c r="H92" s="107" t="str">
        <f>IFERROR(VLOOKUP($A92,'★共通（5-1-1）'!$A$9:$AH$126,8,FALSE)&amp;"","")</f>
        <v>120</v>
      </c>
      <c r="I92" s="107" t="str">
        <f>IFERROR(VLOOKUP($A92,'★共通（5-1-1）'!$A$9:$AH$126,9,FALSE)&amp;"","")</f>
        <v>120</v>
      </c>
      <c r="J92" s="107" t="str">
        <f>IFERROR(VLOOKUP($A92,'★共通（5-1-1）'!$A$9:$AH$126,10,FALSE)&amp;"","")</f>
        <v>120</v>
      </c>
      <c r="K92" s="107" t="str">
        <f>IFERROR(VLOOKUP($A92,'★共通（5-1-1）'!$A$9:$AH$126,11,FALSE)&amp;"","")</f>
        <v>120</v>
      </c>
      <c r="L92" s="107" t="str">
        <f>IFERROR(VLOOKUP($A92,'★共通（5-1-1）'!$A$9:$AH$126,12,FALSE)&amp;"","")</f>
        <v>120</v>
      </c>
      <c r="M92" s="107" t="str">
        <f>IFERROR(VLOOKUP($A92,'★共通（5-1-1）'!$A$9:$AH$126,13,FALSE)&amp;"","")</f>
        <v>120</v>
      </c>
      <c r="N92" s="107" t="str">
        <f>IFERROR(VLOOKUP($A92,'★共通（5-1-1）'!$A$9:$AH$126,14,FALSE)&amp;"","")</f>
        <v>120</v>
      </c>
      <c r="O92" s="107" t="str">
        <f>IFERROR(VLOOKUP($A92,'★共通（5-1-1）'!$A$9:$AH$126,15,FALSE)&amp;"","")</f>
        <v>120</v>
      </c>
      <c r="P92" s="107" t="str">
        <f>IFERROR(VLOOKUP($A92,'★共通（5-1-1）'!$A$9:$AH$126,16,FALSE)&amp;"","")</f>
        <v>120</v>
      </c>
      <c r="Q92" s="107" t="str">
        <f>IFERROR(VLOOKUP($A92,'★共通（5-1-1）'!$A$9:$AH$126,17,FALSE)&amp;"","")</f>
        <v>120</v>
      </c>
      <c r="R92" s="107" t="str">
        <f>IFERROR(VLOOKUP($A92,'★共通（5-1-1）'!$A$9:$AH$126,18,FALSE)&amp;"","")</f>
        <v>120</v>
      </c>
      <c r="S92" s="107" t="str">
        <f>IFERROR(VLOOKUP($A92,'★共通（5-1-1）'!$A$9:$AH$126,19,FALSE)&amp;"","")</f>
        <v>120</v>
      </c>
      <c r="T92" s="107" t="str">
        <f>IFERROR(VLOOKUP($A92,'★共通（5-1-1）'!$A$9:$AH$126,20,FALSE)&amp;"","")</f>
        <v>120</v>
      </c>
      <c r="U92" s="107" t="str">
        <f>IFERROR(VLOOKUP($A92,'★共通（5-1-1）'!$A$9:$AH$126,21,FALSE)&amp;"","")</f>
        <v>120</v>
      </c>
      <c r="V92" s="107" t="str">
        <f>IFERROR(VLOOKUP($A92,'★共通（5-1-1）'!$A$9:$AH$126,22,FALSE)&amp;"","")</f>
        <v>120</v>
      </c>
      <c r="W92" s="107" t="str">
        <f>IFERROR(VLOOKUP($A92,'★共通（5-1-1）'!$A$9:$AH$126,23,FALSE)&amp;"","")</f>
        <v>120</v>
      </c>
      <c r="X92" s="107" t="str">
        <f>IFERROR(VLOOKUP($A92,'★共通（5-1-1）'!$A$9:$AH$126,24,FALSE)&amp;"","")</f>
        <v>120</v>
      </c>
      <c r="Y92" s="107" t="str">
        <f>IFERROR(VLOOKUP($A92,'★共通（5-1-1）'!$A$9:$AH$126,25,FALSE)&amp;"","")</f>
        <v>120</v>
      </c>
      <c r="Z92" s="107" t="str">
        <f>IFERROR(VLOOKUP($A92,'★共通（5-1-1）'!$A$9:$AH$126,26,FALSE)&amp;"","")</f>
        <v>120</v>
      </c>
      <c r="AA92" s="107" t="str">
        <f>IFERROR(VLOOKUP($A92,'★共通（5-1-1）'!$A$9:$AH$126,27,FALSE)&amp;"","")</f>
        <v>120</v>
      </c>
      <c r="AB92" s="107" t="str">
        <f>IFERROR(VLOOKUP($A92,'★共通（5-1-1）'!$A$9:$AH$126,28,FALSE)&amp;"","")</f>
        <v>120</v>
      </c>
      <c r="AC92" s="107" t="str">
        <f>IFERROR(VLOOKUP($A92,'★共通（5-1-1）'!$A$9:$AH$126,29,FALSE)&amp;"","")</f>
        <v>120</v>
      </c>
      <c r="AD92" s="107" t="str">
        <f>IFERROR(VLOOKUP($A92,'★共通（5-1-1）'!$A$9:$AH$126,30,FALSE)&amp;"","")</f>
        <v>120</v>
      </c>
      <c r="AE92" s="107" t="str">
        <f>IFERROR(VLOOKUP($A92,'★共通（5-1-1）'!$A$9:$AH$126,31,FALSE)&amp;"","")</f>
        <v>120</v>
      </c>
      <c r="AF92" s="107" t="str">
        <f>IFERROR(VLOOKUP($A92,'★共通（5-1-1）'!$A$9:$AH$126,32,FALSE)&amp;"","")</f>
        <v>120</v>
      </c>
      <c r="AG92" s="107" t="str">
        <f>IFERROR(VLOOKUP($A92,'★共通（5-1-1）'!$A$9:$AH$126,33,FALSE)&amp;"","")</f>
        <v>120</v>
      </c>
      <c r="AH92" s="107" t="str">
        <f>IFERROR(VLOOKUP($A92,'★共通（5-1-1）'!$A$9:$AH$126,34,FALSE)&amp;"","")</f>
        <v>120</v>
      </c>
    </row>
    <row r="93" spans="1:39" ht="88.5" customHeight="1">
      <c r="A93" s="105">
        <v>86</v>
      </c>
      <c r="B93" s="105" t="str">
        <f>IFERROR(VLOOKUP($A93,'★共通（5-1-1）'!$A$9:$AH$126,2,FALSE)&amp;"","")</f>
        <v>介護報酬の見直し</v>
      </c>
      <c r="C93" s="106" t="str">
        <f>IFERROR(VLOOKUP($A93,'★共通（5-1-1）'!$A$9:$AH$126,3,FALSE)&amp;"","")</f>
        <v xml:space="preserve">薬剤師による情報通信機器を用いた服薬指導の評価
</v>
      </c>
      <c r="D93" s="105" t="str">
        <f>IFERROR(VLOOKUP($A93,'★共通（5-1-1）'!$A$9:$AH$126,4,FALSE)&amp;"","")</f>
        <v/>
      </c>
      <c r="E93" s="105" t="str">
        <f>IFERROR(VLOOKUP($A93,'★共通（5-1-1）'!$A$9:$AH$126,5,FALSE)&amp;"","")</f>
        <v/>
      </c>
      <c r="F93" s="106" t="str">
        <f>IFERROR(VLOOKUP($A93,'★共通（5-1-1）'!$A$9:$AH$126,6,FALSE)&amp;"","")</f>
        <v>・薬剤師による居宅療養管理指導について、診療報酬の例も踏まえて、新たに情報通信機器を用いた服薬指導の評価を創設する。その際、対面と組み合わせて計画的に実施することとし、算定回数は現行の上限の範囲内で柔軟に設定する。</v>
      </c>
      <c r="G93" s="107" t="str">
        <f>IFERROR(VLOOKUP($A93,'★共通（5-1-1）'!$A$9:$AH$126,7,FALSE)&amp;"","")</f>
        <v/>
      </c>
      <c r="H93" s="107" t="str">
        <f>IFERROR(VLOOKUP($A93,'★共通（5-1-1）'!$A$9:$AH$126,8,FALSE)&amp;"","")</f>
        <v/>
      </c>
      <c r="I93" s="107" t="str">
        <f>IFERROR(VLOOKUP($A93,'★共通（5-1-1）'!$A$9:$AH$126,9,FALSE)&amp;"","")</f>
        <v/>
      </c>
      <c r="J93" s="107" t="str">
        <f>IFERROR(VLOOKUP($A93,'★共通（5-1-1）'!$A$9:$AH$126,10,FALSE)&amp;"","")</f>
        <v/>
      </c>
      <c r="K93" s="107" t="str">
        <f>IFERROR(VLOOKUP($A93,'★共通（5-1-1）'!$A$9:$AH$126,11,FALSE)&amp;"","")</f>
        <v>121</v>
      </c>
      <c r="L93" s="107" t="str">
        <f>IFERROR(VLOOKUP($A93,'★共通（5-1-1）'!$A$9:$AH$126,12,FALSE)&amp;"","")</f>
        <v/>
      </c>
      <c r="M93" s="107" t="str">
        <f>IFERROR(VLOOKUP($A93,'★共通（5-1-1）'!$A$9:$AH$126,13,FALSE)&amp;"","")</f>
        <v/>
      </c>
      <c r="N93" s="107" t="str">
        <f>IFERROR(VLOOKUP($A93,'★共通（5-1-1）'!$A$9:$AH$126,14,FALSE)&amp;"","")</f>
        <v/>
      </c>
      <c r="O93" s="107" t="str">
        <f>IFERROR(VLOOKUP($A93,'★共通（5-1-1）'!$A$9:$AH$126,15,FALSE)&amp;"","")</f>
        <v/>
      </c>
      <c r="P93" s="107" t="str">
        <f>IFERROR(VLOOKUP($A93,'★共通（5-1-1）'!$A$9:$AH$126,16,FALSE)&amp;"","")</f>
        <v/>
      </c>
      <c r="Q93" s="107" t="str">
        <f>IFERROR(VLOOKUP($A93,'★共通（5-1-1）'!$A$9:$AH$126,17,FALSE)&amp;"","")</f>
        <v/>
      </c>
      <c r="R93" s="107" t="str">
        <f>IFERROR(VLOOKUP($A93,'★共通（5-1-1）'!$A$9:$AH$126,18,FALSE)&amp;"","")</f>
        <v/>
      </c>
      <c r="S93" s="107" t="str">
        <f>IFERROR(VLOOKUP($A93,'★共通（5-1-1）'!$A$9:$AH$126,19,FALSE)&amp;"","")</f>
        <v/>
      </c>
      <c r="T93" s="107" t="str">
        <f>IFERROR(VLOOKUP($A93,'★共通（5-1-1）'!$A$9:$AH$126,20,FALSE)&amp;"","")</f>
        <v/>
      </c>
      <c r="U93" s="107" t="str">
        <f>IFERROR(VLOOKUP($A93,'★共通（5-1-1）'!$A$9:$AH$126,21,FALSE)&amp;"","")</f>
        <v/>
      </c>
      <c r="V93" s="107" t="str">
        <f>IFERROR(VLOOKUP($A93,'★共通（5-1-1）'!$A$9:$AH$126,22,FALSE)&amp;"","")</f>
        <v/>
      </c>
      <c r="W93" s="107" t="str">
        <f>IFERROR(VLOOKUP($A93,'★共通（5-1-1）'!$A$9:$AH$126,23,FALSE)&amp;"","")</f>
        <v/>
      </c>
      <c r="X93" s="107" t="str">
        <f>IFERROR(VLOOKUP($A93,'★共通（5-1-1）'!$A$9:$AH$126,24,FALSE)&amp;"","")</f>
        <v/>
      </c>
      <c r="Y93" s="107" t="str">
        <f>IFERROR(VLOOKUP($A93,'★共通（5-1-1）'!$A$9:$AH$126,25,FALSE)&amp;"","")</f>
        <v/>
      </c>
      <c r="Z93" s="107" t="str">
        <f>IFERROR(VLOOKUP($A93,'★共通（5-1-1）'!$A$9:$AH$126,26,FALSE)&amp;"","")</f>
        <v/>
      </c>
      <c r="AA93" s="107" t="str">
        <f>IFERROR(VLOOKUP($A93,'★共通（5-1-1）'!$A$9:$AH$126,27,FALSE)&amp;"","")</f>
        <v/>
      </c>
      <c r="AB93" s="107" t="str">
        <f>IFERROR(VLOOKUP($A93,'★共通（5-1-1）'!$A$9:$AH$126,28,FALSE)&amp;"","")</f>
        <v/>
      </c>
      <c r="AC93" s="107" t="str">
        <f>IFERROR(VLOOKUP($A93,'★共通（5-1-1）'!$A$9:$AH$126,29,FALSE)&amp;"","")</f>
        <v/>
      </c>
      <c r="AD93" s="107" t="str">
        <f>IFERROR(VLOOKUP($A93,'★共通（5-1-1）'!$A$9:$AH$126,30,FALSE)&amp;"","")</f>
        <v/>
      </c>
      <c r="AE93" s="107" t="str">
        <f>IFERROR(VLOOKUP($A93,'★共通（5-1-1）'!$A$9:$AH$126,31,FALSE)&amp;"","")</f>
        <v/>
      </c>
      <c r="AF93" s="107" t="str">
        <f>IFERROR(VLOOKUP($A93,'★共通（5-1-1）'!$A$9:$AH$126,32,FALSE)&amp;"","")</f>
        <v/>
      </c>
      <c r="AG93" s="107" t="str">
        <f>IFERROR(VLOOKUP($A93,'★共通（5-1-1）'!$A$9:$AH$126,33,FALSE)&amp;"","")</f>
        <v/>
      </c>
      <c r="AH93" s="107" t="str">
        <f>IFERROR(VLOOKUP($A93,'★共通（5-1-1）'!$A$9:$AH$126,34,FALSE)&amp;"","")</f>
        <v/>
      </c>
      <c r="AI93" s="73"/>
      <c r="AJ93" s="73"/>
      <c r="AK93" s="73"/>
    </row>
    <row r="94" spans="1:39" ht="70.5" customHeight="1">
      <c r="A94" s="105">
        <v>87</v>
      </c>
      <c r="B94" s="105" t="str">
        <f>IFERROR(VLOOKUP($A94,'★共通（5-1-1）'!$A$9:$AH$126,2,FALSE)&amp;"","")</f>
        <v>介護報酬の見直し</v>
      </c>
      <c r="C94" s="106" t="str">
        <f>IFERROR(VLOOKUP($A94,'★共通（5-1-1）'!$A$9:$AH$126,3,FALSE)&amp;"","")</f>
        <v>療養通所介護の利用者の状態確認における ICT の活用</v>
      </c>
      <c r="D94" s="105" t="str">
        <f>IFERROR(VLOOKUP($A94,'★共通（5-1-1）'!$A$9:$AH$126,4,FALSE)&amp;"","")</f>
        <v/>
      </c>
      <c r="E94" s="105" t="str">
        <f>IFERROR(VLOOKUP($A94,'★共通（5-1-1）'!$A$9:$AH$126,5,FALSE)&amp;"","")</f>
        <v/>
      </c>
      <c r="F94" s="106" t="str">
        <f>IFERROR(VLOOKUP($A94,'★共通（5-1-1）'!$A$9:$AH$126,6,FALSE)&amp;"","")</f>
        <v>・療養通所介護において、全ての利用者について看護職員が毎回訪問し通所できる状態か確認することを求めていることについて、長期間状態が安定している利用者がいる現状を踏まえ、人材の有効活用を図る観点から、一定の要件を満たす利用者については ICT を活用して状態確認を行うことを可能とする。</v>
      </c>
      <c r="G94" s="107" t="str">
        <f>IFERROR(VLOOKUP($A94,'★共通（5-1-1）'!$A$9:$AH$126,7,FALSE)&amp;"","")</f>
        <v/>
      </c>
      <c r="H94" s="107" t="str">
        <f>IFERROR(VLOOKUP($A94,'★共通（5-1-1）'!$A$9:$AH$126,8,FALSE)&amp;"","")</f>
        <v/>
      </c>
      <c r="I94" s="107" t="str">
        <f>IFERROR(VLOOKUP($A94,'★共通（5-1-1）'!$A$9:$AH$126,9,FALSE)&amp;"","")</f>
        <v/>
      </c>
      <c r="J94" s="107" t="str">
        <f>IFERROR(VLOOKUP($A94,'★共通（5-1-1）'!$A$9:$AH$126,10,FALSE)&amp;"","")</f>
        <v/>
      </c>
      <c r="K94" s="107" t="str">
        <f>IFERROR(VLOOKUP($A94,'★共通（5-1-1）'!$A$9:$AH$126,11,FALSE)&amp;"","")</f>
        <v/>
      </c>
      <c r="L94" s="107" t="str">
        <f>IFERROR(VLOOKUP($A94,'★共通（5-1-1）'!$A$9:$AH$126,12,FALSE)&amp;"","")</f>
        <v/>
      </c>
      <c r="M94" s="107" t="str">
        <f>IFERROR(VLOOKUP($A94,'★共通（5-1-1）'!$A$9:$AH$126,13,FALSE)&amp;"","")</f>
        <v/>
      </c>
      <c r="N94" s="107" t="str">
        <f>IFERROR(VLOOKUP($A94,'★共通（5-1-1）'!$A$9:$AH$126,14,FALSE)&amp;"","")</f>
        <v/>
      </c>
      <c r="O94" s="107" t="str">
        <f>IFERROR(VLOOKUP($A94,'★共通（5-1-1）'!$A$9:$AH$126,15,FALSE)&amp;"","")</f>
        <v/>
      </c>
      <c r="P94" s="107" t="str">
        <f>IFERROR(VLOOKUP($A94,'★共通（5-1-1）'!$A$9:$AH$126,16,FALSE)&amp;"","")</f>
        <v/>
      </c>
      <c r="Q94" s="107" t="str">
        <f>IFERROR(VLOOKUP($A94,'★共通（5-1-1）'!$A$9:$AH$126,17,FALSE)&amp;"","")</f>
        <v/>
      </c>
      <c r="R94" s="107" t="str">
        <f>IFERROR(VLOOKUP($A94,'★共通（5-1-1）'!$A$9:$AH$126,18,FALSE)&amp;"","")</f>
        <v/>
      </c>
      <c r="S94" s="107" t="str">
        <f>IFERROR(VLOOKUP($A94,'★共通（5-1-1）'!$A$9:$AH$126,19,FALSE)&amp;"","")</f>
        <v/>
      </c>
      <c r="T94" s="107" t="str">
        <f>IFERROR(VLOOKUP($A94,'★共通（5-1-1）'!$A$9:$AH$126,20,FALSE)&amp;"","")</f>
        <v/>
      </c>
      <c r="U94" s="107" t="str">
        <f>IFERROR(VLOOKUP($A94,'★共通（5-1-1）'!$A$9:$AH$126,21,FALSE)&amp;"","")</f>
        <v/>
      </c>
      <c r="V94" s="107" t="str">
        <f>IFERROR(VLOOKUP($A94,'★共通（5-1-1）'!$A$9:$AH$126,22,FALSE)&amp;"","")</f>
        <v>122</v>
      </c>
      <c r="W94" s="107" t="str">
        <f>IFERROR(VLOOKUP($A94,'★共通（5-1-1）'!$A$9:$AH$126,23,FALSE)&amp;"","")</f>
        <v/>
      </c>
      <c r="X94" s="107" t="str">
        <f>IFERROR(VLOOKUP($A94,'★共通（5-1-1）'!$A$9:$AH$126,24,FALSE)&amp;"","")</f>
        <v/>
      </c>
      <c r="Y94" s="107" t="str">
        <f>IFERROR(VLOOKUP($A94,'★共通（5-1-1）'!$A$9:$AH$126,25,FALSE)&amp;"","")</f>
        <v/>
      </c>
      <c r="Z94" s="107" t="str">
        <f>IFERROR(VLOOKUP($A94,'★共通（5-1-1）'!$A$9:$AH$126,26,FALSE)&amp;"","")</f>
        <v/>
      </c>
      <c r="AA94" s="107" t="str">
        <f>IFERROR(VLOOKUP($A94,'★共通（5-1-1）'!$A$9:$AH$126,27,FALSE)&amp;"","")</f>
        <v/>
      </c>
      <c r="AB94" s="107" t="str">
        <f>IFERROR(VLOOKUP($A94,'★共通（5-1-1）'!$A$9:$AH$126,28,FALSE)&amp;"","")</f>
        <v/>
      </c>
      <c r="AC94" s="107" t="str">
        <f>IFERROR(VLOOKUP($A94,'★共通（5-1-1）'!$A$9:$AH$126,29,FALSE)&amp;"","")</f>
        <v/>
      </c>
      <c r="AD94" s="107" t="str">
        <f>IFERROR(VLOOKUP($A94,'★共通（5-1-1）'!$A$9:$AH$126,30,FALSE)&amp;"","")</f>
        <v/>
      </c>
      <c r="AE94" s="107" t="str">
        <f>IFERROR(VLOOKUP($A94,'★共通（5-1-1）'!$A$9:$AH$126,31,FALSE)&amp;"","")</f>
        <v/>
      </c>
      <c r="AF94" s="107" t="str">
        <f>IFERROR(VLOOKUP($A94,'★共通（5-1-1）'!$A$9:$AH$126,32,FALSE)&amp;"","")</f>
        <v/>
      </c>
      <c r="AG94" s="107" t="str">
        <f>IFERROR(VLOOKUP($A94,'★共通（5-1-1）'!$A$9:$AH$126,33,FALSE)&amp;"","")</f>
        <v/>
      </c>
      <c r="AH94" s="107" t="str">
        <f>IFERROR(VLOOKUP($A94,'★共通（5-1-1）'!$A$9:$AH$126,34,FALSE)&amp;"","")</f>
        <v/>
      </c>
    </row>
    <row r="95" spans="1:39" ht="113.25" customHeight="1">
      <c r="A95" s="105">
        <v>88</v>
      </c>
      <c r="B95" s="105" t="str">
        <f>IFERROR(VLOOKUP($A95,'★共通（5-1-1）'!$A$9:$AH$126,2,FALSE)&amp;"","")</f>
        <v>人員基準・設備基準</v>
      </c>
      <c r="C95" s="106" t="str">
        <f>IFERROR(VLOOKUP($A95,'★共通（5-1-1）'!$A$9:$AH$126,3,FALSE)&amp;"","")</f>
        <v xml:space="preserve">人員配置要件の明確化
</v>
      </c>
      <c r="D95" s="105" t="str">
        <f>IFERROR(VLOOKUP($A95,'★共通（5-1-1）'!$A$9:$AH$126,4,FALSE)&amp;"","")</f>
        <v/>
      </c>
      <c r="E95" s="105" t="str">
        <f>IFERROR(VLOOKUP($A95,'★共通（5-1-1）'!$A$9:$AH$126,5,FALSE)&amp;"","")</f>
        <v/>
      </c>
      <c r="F95" s="106" t="str">
        <f>IFERROR(VLOOKUP($A95,'★共通（5-1-1）'!$A$9:$AH$126,6,FALSE)&amp;"","")</f>
        <v>・指定権者（市町村）間の人員配置要件のばらつきをなくすため、利用者へのサービス提供に支障がないことを前提に、小規模多機能型居宅介護の例を参考に、以下について明確化する。
　ア 計画作成責任者（定期巡回・随時対応型訪問介護看護）及び面接相談員（夜間対応型訪問介護）について、管理者との兼務が可能であること。
　イ オペレーター及び随時訪問サービスを行う訪問介護員は、夜間・早朝（18 時～８時）において、必ずしも事業所内にいる必要はないこと。</v>
      </c>
      <c r="G95" s="107" t="str">
        <f>IFERROR(VLOOKUP($A95,'★共通（5-1-1）'!$A$9:$AH$126,7,FALSE)&amp;"","")</f>
        <v/>
      </c>
      <c r="H95" s="107" t="str">
        <f>IFERROR(VLOOKUP($A95,'★共通（5-1-1）'!$A$9:$AH$126,8,FALSE)&amp;"","")</f>
        <v/>
      </c>
      <c r="I95" s="107" t="str">
        <f>IFERROR(VLOOKUP($A95,'★共通（5-1-1）'!$A$9:$AH$126,9,FALSE)&amp;"","")</f>
        <v/>
      </c>
      <c r="J95" s="107" t="str">
        <f>IFERROR(VLOOKUP($A95,'★共通（5-1-1）'!$A$9:$AH$126,10,FALSE)&amp;"","")</f>
        <v/>
      </c>
      <c r="K95" s="107" t="str">
        <f>IFERROR(VLOOKUP($A95,'★共通（5-1-1）'!$A$9:$AH$126,11,FALSE)&amp;"","")</f>
        <v/>
      </c>
      <c r="L95" s="107" t="str">
        <f>IFERROR(VLOOKUP($A95,'★共通（5-1-1）'!$A$9:$AH$126,12,FALSE)&amp;"","")</f>
        <v/>
      </c>
      <c r="M95" s="107" t="str">
        <f>IFERROR(VLOOKUP($A95,'★共通（5-1-1）'!$A$9:$AH$126,13,FALSE)&amp;"","")</f>
        <v/>
      </c>
      <c r="N95" s="107" t="str">
        <f>IFERROR(VLOOKUP($A95,'★共通（5-1-1）'!$A$9:$AH$126,14,FALSE)&amp;"","")</f>
        <v/>
      </c>
      <c r="O95" s="107" t="str">
        <f>IFERROR(VLOOKUP($A95,'★共通（5-1-1）'!$A$9:$AH$126,15,FALSE)&amp;"","")</f>
        <v/>
      </c>
      <c r="P95" s="107" t="str">
        <f>IFERROR(VLOOKUP($A95,'★共通（5-1-1）'!$A$9:$AH$126,16,FALSE)&amp;"","")</f>
        <v/>
      </c>
      <c r="Q95" s="107" t="str">
        <f>IFERROR(VLOOKUP($A95,'★共通（5-1-1）'!$A$9:$AH$126,17,FALSE)&amp;"","")</f>
        <v/>
      </c>
      <c r="R95" s="107" t="str">
        <f>IFERROR(VLOOKUP($A95,'★共通（5-1-1）'!$A$9:$AH$126,18,FALSE)&amp;"","")</f>
        <v/>
      </c>
      <c r="S95" s="107" t="str">
        <f>IFERROR(VLOOKUP($A95,'★共通（5-1-1）'!$A$9:$AH$126,19,FALSE)&amp;"","")</f>
        <v>123</v>
      </c>
      <c r="T95" s="107" t="str">
        <f>IFERROR(VLOOKUP($A95,'★共通（5-1-1）'!$A$9:$AH$126,20,FALSE)&amp;"","")</f>
        <v>123</v>
      </c>
      <c r="U95" s="107" t="str">
        <f>IFERROR(VLOOKUP($A95,'★共通（5-1-1）'!$A$9:$AH$126,21,FALSE)&amp;"","")</f>
        <v/>
      </c>
      <c r="V95" s="107" t="str">
        <f>IFERROR(VLOOKUP($A95,'★共通（5-1-1）'!$A$9:$AH$126,22,FALSE)&amp;"","")</f>
        <v/>
      </c>
      <c r="W95" s="107" t="str">
        <f>IFERROR(VLOOKUP($A95,'★共通（5-1-1）'!$A$9:$AH$126,23,FALSE)&amp;"","")</f>
        <v/>
      </c>
      <c r="X95" s="107" t="str">
        <f>IFERROR(VLOOKUP($A95,'★共通（5-1-1）'!$A$9:$AH$126,24,FALSE)&amp;"","")</f>
        <v/>
      </c>
      <c r="Y95" s="107" t="str">
        <f>IFERROR(VLOOKUP($A95,'★共通（5-1-1）'!$A$9:$AH$126,25,FALSE)&amp;"","")</f>
        <v/>
      </c>
      <c r="Z95" s="107" t="str">
        <f>IFERROR(VLOOKUP($A95,'★共通（5-1-1）'!$A$9:$AH$126,26,FALSE)&amp;"","")</f>
        <v/>
      </c>
      <c r="AA95" s="107" t="str">
        <f>IFERROR(VLOOKUP($A95,'★共通（5-1-1）'!$A$9:$AH$126,27,FALSE)&amp;"","")</f>
        <v/>
      </c>
      <c r="AB95" s="107" t="str">
        <f>IFERROR(VLOOKUP($A95,'★共通（5-1-1）'!$A$9:$AH$126,28,FALSE)&amp;"","")</f>
        <v/>
      </c>
      <c r="AC95" s="107" t="str">
        <f>IFERROR(VLOOKUP($A95,'★共通（5-1-1）'!$A$9:$AH$126,29,FALSE)&amp;"","")</f>
        <v/>
      </c>
      <c r="AD95" s="107" t="str">
        <f>IFERROR(VLOOKUP($A95,'★共通（5-1-1）'!$A$9:$AH$126,30,FALSE)&amp;"","")</f>
        <v/>
      </c>
      <c r="AE95" s="107" t="str">
        <f>IFERROR(VLOOKUP($A95,'★共通（5-1-1）'!$A$9:$AH$126,31,FALSE)&amp;"","")</f>
        <v/>
      </c>
      <c r="AF95" s="107" t="str">
        <f>IFERROR(VLOOKUP($A95,'★共通（5-1-1）'!$A$9:$AH$126,32,FALSE)&amp;"","")</f>
        <v/>
      </c>
      <c r="AG95" s="107" t="str">
        <f>IFERROR(VLOOKUP($A95,'★共通（5-1-1）'!$A$9:$AH$126,33,FALSE)&amp;"","")</f>
        <v/>
      </c>
      <c r="AH95" s="107" t="str">
        <f>IFERROR(VLOOKUP($A95,'★共通（5-1-1）'!$A$9:$AH$126,34,FALSE)&amp;"","")</f>
        <v/>
      </c>
    </row>
    <row r="96" spans="1:39" ht="159.75" customHeight="1">
      <c r="A96" s="105">
        <v>89</v>
      </c>
      <c r="B96" s="105" t="str">
        <f>IFERROR(VLOOKUP($A96,'★共通（5-1-1）'!$A$9:$AH$126,2,FALSE)&amp;"","")</f>
        <v>人員基準・設備基準</v>
      </c>
      <c r="C96" s="106" t="str">
        <f>IFERROR(VLOOKUP($A96,'★共通（5-1-1）'!$A$9:$AH$126,3,FALSE)&amp;"","")</f>
        <v>オペレーターの配置基準等の緩和</v>
      </c>
      <c r="D96" s="105" t="str">
        <f>IFERROR(VLOOKUP($A96,'★共通（5-1-1）'!$A$9:$AH$126,4,FALSE)&amp;"","")</f>
        <v/>
      </c>
      <c r="E96" s="105" t="str">
        <f>IFERROR(VLOOKUP($A96,'★共通（5-1-1）'!$A$9:$AH$126,5,FALSE)&amp;"","")</f>
        <v/>
      </c>
      <c r="F96" s="106" t="str">
        <f>IFERROR(VLOOKUP($A96,'★共通（5-1-1）'!$A$9:$AH$126,6,FALSE)&amp;"","")</f>
        <v>・地域の実情に応じて、既存の地域資源・地域の人材を活用しながら、サービスの実施を可能とする観点から、定期巡回・随時対応型訪問介護看護と同様に、利用者の処遇に支障がない場合は、以下について可能とする。
　ア オペレーターについて、
　　ⅰ 併設施設等（短期入所生活介護、短期入所療養介護、特定施設入居者生活介護、地域密着型特定施設入居者生活介護、認知症対応型共同生活介護、小規模多機能型居宅介護、看護小規模多機能型居宅介護、介護老人福祉施設、地域密着型介護老人福祉施設、介護老人保健施設、介護療養型医療施設、介護医療院）の職員と兼務すること。
　　ⅱ 随時訪問サービスを行う訪問介護員等と兼務すること。
　イ 他の訪問介護事業所、定期巡回・随時対応型訪問介護看護事業所に、事業を「一部委託」すること。
　ウ 複数の事業所間で、随時対応サービス（通報の受付）を「集約化」すること。</v>
      </c>
      <c r="G96" s="107" t="str">
        <f>IFERROR(VLOOKUP($A96,'★共通（5-1-1）'!$A$9:$AH$126,7,FALSE)&amp;"","")</f>
        <v/>
      </c>
      <c r="H96" s="107" t="str">
        <f>IFERROR(VLOOKUP($A96,'★共通（5-1-1）'!$A$9:$AH$126,8,FALSE)&amp;"","")</f>
        <v/>
      </c>
      <c r="I96" s="107" t="str">
        <f>IFERROR(VLOOKUP($A96,'★共通（5-1-1）'!$A$9:$AH$126,9,FALSE)&amp;"","")</f>
        <v/>
      </c>
      <c r="J96" s="107" t="str">
        <f>IFERROR(VLOOKUP($A96,'★共通（5-1-1）'!$A$9:$AH$126,10,FALSE)&amp;"","")</f>
        <v/>
      </c>
      <c r="K96" s="107" t="str">
        <f>IFERROR(VLOOKUP($A96,'★共通（5-1-1）'!$A$9:$AH$126,11,FALSE)&amp;"","")</f>
        <v/>
      </c>
      <c r="L96" s="107" t="str">
        <f>IFERROR(VLOOKUP($A96,'★共通（5-1-1）'!$A$9:$AH$126,12,FALSE)&amp;"","")</f>
        <v/>
      </c>
      <c r="M96" s="107" t="str">
        <f>IFERROR(VLOOKUP($A96,'★共通（5-1-1）'!$A$9:$AH$126,13,FALSE)&amp;"","")</f>
        <v/>
      </c>
      <c r="N96" s="107" t="str">
        <f>IFERROR(VLOOKUP($A96,'★共通（5-1-1）'!$A$9:$AH$126,14,FALSE)&amp;"","")</f>
        <v/>
      </c>
      <c r="O96" s="107" t="str">
        <f>IFERROR(VLOOKUP($A96,'★共通（5-1-1）'!$A$9:$AH$126,15,FALSE)&amp;"","")</f>
        <v/>
      </c>
      <c r="P96" s="107" t="str">
        <f>IFERROR(VLOOKUP($A96,'★共通（5-1-1）'!$A$9:$AH$126,16,FALSE)&amp;"","")</f>
        <v/>
      </c>
      <c r="Q96" s="107" t="str">
        <f>IFERROR(VLOOKUP($A96,'★共通（5-1-1）'!$A$9:$AH$126,17,FALSE)&amp;"","")</f>
        <v/>
      </c>
      <c r="R96" s="107" t="str">
        <f>IFERROR(VLOOKUP($A96,'★共通（5-1-1）'!$A$9:$AH$126,18,FALSE)&amp;"","")</f>
        <v/>
      </c>
      <c r="S96" s="107" t="str">
        <f>IFERROR(VLOOKUP($A96,'★共通（5-1-1）'!$A$9:$AH$126,19,FALSE)&amp;"","")</f>
        <v/>
      </c>
      <c r="T96" s="107" t="str">
        <f>IFERROR(VLOOKUP($A96,'★共通（5-1-1）'!$A$9:$AH$126,20,FALSE)&amp;"","")</f>
        <v>124</v>
      </c>
      <c r="U96" s="107" t="str">
        <f>IFERROR(VLOOKUP($A96,'★共通（5-1-1）'!$A$9:$AH$126,21,FALSE)&amp;"","")</f>
        <v/>
      </c>
      <c r="V96" s="107" t="str">
        <f>IFERROR(VLOOKUP($A96,'★共通（5-1-1）'!$A$9:$AH$126,22,FALSE)&amp;"","")</f>
        <v/>
      </c>
      <c r="W96" s="107" t="str">
        <f>IFERROR(VLOOKUP($A96,'★共通（5-1-1）'!$A$9:$AH$126,23,FALSE)&amp;"","")</f>
        <v/>
      </c>
      <c r="X96" s="107" t="str">
        <f>IFERROR(VLOOKUP($A96,'★共通（5-1-1）'!$A$9:$AH$126,24,FALSE)&amp;"","")</f>
        <v/>
      </c>
      <c r="Y96" s="107" t="str">
        <f>IFERROR(VLOOKUP($A96,'★共通（5-1-1）'!$A$9:$AH$126,25,FALSE)&amp;"","")</f>
        <v/>
      </c>
      <c r="Z96" s="107" t="str">
        <f>IFERROR(VLOOKUP($A96,'★共通（5-1-1）'!$A$9:$AH$126,26,FALSE)&amp;"","")</f>
        <v/>
      </c>
      <c r="AA96" s="107" t="str">
        <f>IFERROR(VLOOKUP($A96,'★共通（5-1-1）'!$A$9:$AH$126,27,FALSE)&amp;"","")</f>
        <v/>
      </c>
      <c r="AB96" s="107" t="str">
        <f>IFERROR(VLOOKUP($A96,'★共通（5-1-1）'!$A$9:$AH$126,28,FALSE)&amp;"","")</f>
        <v/>
      </c>
      <c r="AC96" s="107" t="str">
        <f>IFERROR(VLOOKUP($A96,'★共通（5-1-1）'!$A$9:$AH$126,29,FALSE)&amp;"","")</f>
        <v/>
      </c>
      <c r="AD96" s="107" t="str">
        <f>IFERROR(VLOOKUP($A96,'★共通（5-1-1）'!$A$9:$AH$126,30,FALSE)&amp;"","")</f>
        <v/>
      </c>
      <c r="AE96" s="107" t="str">
        <f>IFERROR(VLOOKUP($A96,'★共通（5-1-1）'!$A$9:$AH$126,31,FALSE)&amp;"","")</f>
        <v/>
      </c>
      <c r="AF96" s="107" t="str">
        <f>IFERROR(VLOOKUP($A96,'★共通（5-1-1）'!$A$9:$AH$126,32,FALSE)&amp;"","")</f>
        <v/>
      </c>
      <c r="AG96" s="107" t="str">
        <f>IFERROR(VLOOKUP($A96,'★共通（5-1-1）'!$A$9:$AH$126,33,FALSE)&amp;"","")</f>
        <v/>
      </c>
      <c r="AH96" s="107" t="str">
        <f>IFERROR(VLOOKUP($A96,'★共通（5-1-1）'!$A$9:$AH$126,34,FALSE)&amp;"","")</f>
        <v/>
      </c>
    </row>
    <row r="97" spans="1:37" ht="113.25" customHeight="1">
      <c r="A97" s="105">
        <v>90</v>
      </c>
      <c r="B97" s="105" t="str">
        <f>IFERROR(VLOOKUP($A97,'★共通（5-1-1）'!$A$9:$AH$126,2,FALSE)&amp;"","")</f>
        <v>人員基準・設備基準</v>
      </c>
      <c r="C97" s="106" t="str">
        <f>IFERROR(VLOOKUP($A97,'★共通（5-1-1）'!$A$9:$AH$126,3,FALSE)&amp;"","")</f>
        <v>認知症グループホームの夜勤職員体制の見直し</v>
      </c>
      <c r="D97" s="105" t="str">
        <f>IFERROR(VLOOKUP($A97,'★共通（5-1-1）'!$A$9:$AH$126,4,FALSE)&amp;"","")</f>
        <v/>
      </c>
      <c r="E97" s="105" t="str">
        <f>IFERROR(VLOOKUP($A97,'★共通（5-1-1）'!$A$9:$AH$126,5,FALSE)&amp;"","")</f>
        <v/>
      </c>
      <c r="F97" s="106" t="str">
        <f>IFERROR(VLOOKUP($A97,'★共通（5-1-1）'!$A$9:$AH$126,6,FALSE)&amp;"","")</f>
        <v>・１ユニットごとに夜勤１人以上の配置とされている認知症グループホームの夜間・深夜時間帯の職員体制について、１ユニットごとに１人夜勤の原則は維持（３ユニットであれば３人夜勤）した上で、利用者の安全確保や職員の負担にも留意しつつ、人材の有効活用を図る観点から、３ユニットの場合であって、各ユニットが同一階に隣接しており、職員が円滑に利用者の状況把握を行い、速やかな対応が可能な構造で、安全対策（マニュアルの策定、訓練の実施）をとっていることを要件に、例外的に夜勤２人以上の配置に緩和できることとし、事業所が夜勤職員体制を選択することを可能とする。併せて、３ユニット２人夜勤の配置にする場合の報酬を設定する。</v>
      </c>
      <c r="G97" s="107" t="str">
        <f>IFERROR(VLOOKUP($A97,'★共通（5-1-1）'!$A$9:$AH$126,7,FALSE)&amp;"","")</f>
        <v/>
      </c>
      <c r="H97" s="107" t="str">
        <f>IFERROR(VLOOKUP($A97,'★共通（5-1-1）'!$A$9:$AH$126,8,FALSE)&amp;"","")</f>
        <v/>
      </c>
      <c r="I97" s="107" t="str">
        <f>IFERROR(VLOOKUP($A97,'★共通（5-1-1）'!$A$9:$AH$126,9,FALSE)&amp;"","")</f>
        <v/>
      </c>
      <c r="J97" s="107" t="str">
        <f>IFERROR(VLOOKUP($A97,'★共通（5-1-1）'!$A$9:$AH$126,10,FALSE)&amp;"","")</f>
        <v/>
      </c>
      <c r="K97" s="107" t="str">
        <f>IFERROR(VLOOKUP($A97,'★共通（5-1-1）'!$A$9:$AH$126,11,FALSE)&amp;"","")</f>
        <v/>
      </c>
      <c r="L97" s="107" t="str">
        <f>IFERROR(VLOOKUP($A97,'★共通（5-1-1）'!$A$9:$AH$126,12,FALSE)&amp;"","")</f>
        <v/>
      </c>
      <c r="M97" s="107" t="str">
        <f>IFERROR(VLOOKUP($A97,'★共通（5-1-1）'!$A$9:$AH$126,13,FALSE)&amp;"","")</f>
        <v/>
      </c>
      <c r="N97" s="107" t="str">
        <f>IFERROR(VLOOKUP($A97,'★共通（5-1-1）'!$A$9:$AH$126,14,FALSE)&amp;"","")</f>
        <v/>
      </c>
      <c r="O97" s="107" t="str">
        <f>IFERROR(VLOOKUP($A97,'★共通（5-1-1）'!$A$9:$AH$126,15,FALSE)&amp;"","")</f>
        <v/>
      </c>
      <c r="P97" s="107" t="str">
        <f>IFERROR(VLOOKUP($A97,'★共通（5-1-1）'!$A$9:$AH$126,16,FALSE)&amp;"","")</f>
        <v/>
      </c>
      <c r="Q97" s="107" t="str">
        <f>IFERROR(VLOOKUP($A97,'★共通（5-1-1）'!$A$9:$AH$126,17,FALSE)&amp;"","")</f>
        <v/>
      </c>
      <c r="R97" s="107" t="str">
        <f>IFERROR(VLOOKUP($A97,'★共通（5-1-1）'!$A$9:$AH$126,18,FALSE)&amp;"","")</f>
        <v/>
      </c>
      <c r="S97" s="107" t="str">
        <f>IFERROR(VLOOKUP($A97,'★共通（5-1-1）'!$A$9:$AH$126,19,FALSE)&amp;"","")</f>
        <v/>
      </c>
      <c r="T97" s="107" t="str">
        <f>IFERROR(VLOOKUP($A97,'★共通（5-1-1）'!$A$9:$AH$126,20,FALSE)&amp;"","")</f>
        <v/>
      </c>
      <c r="U97" s="107" t="str">
        <f>IFERROR(VLOOKUP($A97,'★共通（5-1-1）'!$A$9:$AH$126,21,FALSE)&amp;"","")</f>
        <v/>
      </c>
      <c r="V97" s="107" t="str">
        <f>IFERROR(VLOOKUP($A97,'★共通（5-1-1）'!$A$9:$AH$126,22,FALSE)&amp;"","")</f>
        <v/>
      </c>
      <c r="W97" s="107" t="str">
        <f>IFERROR(VLOOKUP($A97,'★共通（5-1-1）'!$A$9:$AH$126,23,FALSE)&amp;"","")</f>
        <v/>
      </c>
      <c r="X97" s="107" t="str">
        <f>IFERROR(VLOOKUP($A97,'★共通（5-1-1）'!$A$9:$AH$126,24,FALSE)&amp;"","")</f>
        <v/>
      </c>
      <c r="Y97" s="107" t="str">
        <f>IFERROR(VLOOKUP($A97,'★共通（5-1-1）'!$A$9:$AH$126,25,FALSE)&amp;"","")</f>
        <v>125</v>
      </c>
      <c r="Z97" s="107" t="str">
        <f>IFERROR(VLOOKUP($A97,'★共通（5-1-1）'!$A$9:$AH$126,26,FALSE)&amp;"","")</f>
        <v/>
      </c>
      <c r="AA97" s="107" t="str">
        <f>IFERROR(VLOOKUP($A97,'★共通（5-1-1）'!$A$9:$AH$126,27,FALSE)&amp;"","")</f>
        <v/>
      </c>
      <c r="AB97" s="107" t="str">
        <f>IFERROR(VLOOKUP($A97,'★共通（5-1-1）'!$A$9:$AH$126,28,FALSE)&amp;"","")</f>
        <v/>
      </c>
      <c r="AC97" s="107" t="str">
        <f>IFERROR(VLOOKUP($A97,'★共通（5-1-1）'!$A$9:$AH$126,29,FALSE)&amp;"","")</f>
        <v/>
      </c>
      <c r="AD97" s="107" t="str">
        <f>IFERROR(VLOOKUP($A97,'★共通（5-1-1）'!$A$9:$AH$126,30,FALSE)&amp;"","")</f>
        <v/>
      </c>
      <c r="AE97" s="107" t="str">
        <f>IFERROR(VLOOKUP($A97,'★共通（5-1-1）'!$A$9:$AH$126,31,FALSE)&amp;"","")</f>
        <v/>
      </c>
      <c r="AF97" s="107" t="str">
        <f>IFERROR(VLOOKUP($A97,'★共通（5-1-1）'!$A$9:$AH$126,32,FALSE)&amp;"","")</f>
        <v/>
      </c>
      <c r="AG97" s="107" t="str">
        <f>IFERROR(VLOOKUP($A97,'★共通（5-1-1）'!$A$9:$AH$126,33,FALSE)&amp;"","")</f>
        <v/>
      </c>
      <c r="AH97" s="107" t="str">
        <f>IFERROR(VLOOKUP($A97,'★共通（5-1-1）'!$A$9:$AH$126,34,FALSE)&amp;"","")</f>
        <v/>
      </c>
    </row>
    <row r="98" spans="1:37" ht="90.75" customHeight="1">
      <c r="A98" s="105">
        <v>91</v>
      </c>
      <c r="B98" s="105" t="str">
        <f>IFERROR(VLOOKUP($A98,'★共通（5-1-1）'!$A$9:$AH$126,2,FALSE)&amp;"","")</f>
        <v>人員基準・設備基準</v>
      </c>
      <c r="C98" s="106" t="str">
        <f>IFERROR(VLOOKUP($A98,'★共通（5-1-1）'!$A$9:$AH$126,3,FALSE)&amp;"","")</f>
        <v>管理者交代時の研修の修了猶予措置</v>
      </c>
      <c r="D98" s="105" t="str">
        <f>IFERROR(VLOOKUP($A98,'★共通（5-1-1）'!$A$9:$AH$126,4,FALSE)&amp;"","")</f>
        <v/>
      </c>
      <c r="E98" s="105" t="str">
        <f>IFERROR(VLOOKUP($A98,'★共通（5-1-1）'!$A$9:$AH$126,5,FALSE)&amp;"","")</f>
        <v/>
      </c>
      <c r="F98" s="106" t="str">
        <f>IFERROR(VLOOKUP($A98,'★共通（5-1-1）'!$A$9:$AH$126,6,FALSE)&amp;"","")</f>
        <v xml:space="preserve">・管理者の要件とされている認知症介護実践者研修及び認知症対応型サービス事業管理者研修の修了について、研修の実施時期が自治体によって他律的に決定されるものであることを踏まえ、計画作成担当者に係る措置と同様に、管理者が交代する場合において、新たな管理者が、市町村からの推薦を受けて都道府県に研修の申し込みを行い、研修を修了することが確実に見込まれる場合は、研修を修了していなくてもよい取扱いとする。
なお、事業者の新規指定時には、管理者は原則どおり研修を修了していることを必要とする。
</v>
      </c>
      <c r="G98" s="107" t="str">
        <f>IFERROR(VLOOKUP($A98,'★共通（5-1-1）'!$A$9:$AH$126,7,FALSE)&amp;"","")</f>
        <v/>
      </c>
      <c r="H98" s="107" t="str">
        <f>IFERROR(VLOOKUP($A98,'★共通（5-1-1）'!$A$9:$AH$126,8,FALSE)&amp;"","")</f>
        <v/>
      </c>
      <c r="I98" s="107" t="str">
        <f>IFERROR(VLOOKUP($A98,'★共通（5-1-1）'!$A$9:$AH$126,9,FALSE)&amp;"","")</f>
        <v/>
      </c>
      <c r="J98" s="107" t="str">
        <f>IFERROR(VLOOKUP($A98,'★共通（5-1-1）'!$A$9:$AH$126,10,FALSE)&amp;"","")</f>
        <v/>
      </c>
      <c r="K98" s="107" t="str">
        <f>IFERROR(VLOOKUP($A98,'★共通（5-1-1）'!$A$9:$AH$126,11,FALSE)&amp;"","")</f>
        <v/>
      </c>
      <c r="L98" s="107" t="str">
        <f>IFERROR(VLOOKUP($A98,'★共通（5-1-1）'!$A$9:$AH$126,12,FALSE)&amp;"","")</f>
        <v/>
      </c>
      <c r="M98" s="107" t="str">
        <f>IFERROR(VLOOKUP($A98,'★共通（5-1-1）'!$A$9:$AH$126,13,FALSE)&amp;"","")</f>
        <v/>
      </c>
      <c r="N98" s="107" t="str">
        <f>IFERROR(VLOOKUP($A98,'★共通（5-1-1）'!$A$9:$AH$126,14,FALSE)&amp;"","")</f>
        <v/>
      </c>
      <c r="O98" s="107" t="str">
        <f>IFERROR(VLOOKUP($A98,'★共通（5-1-1）'!$A$9:$AH$126,15,FALSE)&amp;"","")</f>
        <v/>
      </c>
      <c r="P98" s="107" t="str">
        <f>IFERROR(VLOOKUP($A98,'★共通（5-1-1）'!$A$9:$AH$126,16,FALSE)&amp;"","")</f>
        <v/>
      </c>
      <c r="Q98" s="107" t="str">
        <f>IFERROR(VLOOKUP($A98,'★共通（5-1-1）'!$A$9:$AH$126,17,FALSE)&amp;"","")</f>
        <v/>
      </c>
      <c r="R98" s="107" t="str">
        <f>IFERROR(VLOOKUP($A98,'★共通（5-1-1）'!$A$9:$AH$126,18,FALSE)&amp;"","")</f>
        <v/>
      </c>
      <c r="S98" s="107" t="str">
        <f>IFERROR(VLOOKUP($A98,'★共通（5-1-1）'!$A$9:$AH$126,19,FALSE)&amp;"","")</f>
        <v/>
      </c>
      <c r="T98" s="107" t="str">
        <f>IFERROR(VLOOKUP($A98,'★共通（5-1-1）'!$A$9:$AH$126,20,FALSE)&amp;"","")</f>
        <v/>
      </c>
      <c r="U98" s="107" t="str">
        <f>IFERROR(VLOOKUP($A98,'★共通（5-1-1）'!$A$9:$AH$126,21,FALSE)&amp;"","")</f>
        <v/>
      </c>
      <c r="V98" s="107" t="str">
        <f>IFERROR(VLOOKUP($A98,'★共通（5-1-1）'!$A$9:$AH$126,22,FALSE)&amp;"","")</f>
        <v/>
      </c>
      <c r="W98" s="107" t="str">
        <f>IFERROR(VLOOKUP($A98,'★共通（5-1-1）'!$A$9:$AH$126,23,FALSE)&amp;"","")</f>
        <v>126</v>
      </c>
      <c r="X98" s="107" t="str">
        <f>IFERROR(VLOOKUP($A98,'★共通（5-1-1）'!$A$9:$AH$126,24,FALSE)&amp;"","")</f>
        <v>126</v>
      </c>
      <c r="Y98" s="107" t="str">
        <f>IFERROR(VLOOKUP($A98,'★共通（5-1-1）'!$A$9:$AH$126,25,FALSE)&amp;"","")</f>
        <v>126</v>
      </c>
      <c r="Z98" s="107" t="str">
        <f>IFERROR(VLOOKUP($A98,'★共通（5-1-1）'!$A$9:$AH$126,26,FALSE)&amp;"","")</f>
        <v/>
      </c>
      <c r="AA98" s="107" t="str">
        <f>IFERROR(VLOOKUP($A98,'★共通（5-1-1）'!$A$9:$AH$126,27,FALSE)&amp;"","")</f>
        <v/>
      </c>
      <c r="AB98" s="107" t="str">
        <f>IFERROR(VLOOKUP($A98,'★共通（5-1-1）'!$A$9:$AH$126,28,FALSE)&amp;"","")</f>
        <v>126</v>
      </c>
      <c r="AC98" s="107" t="str">
        <f>IFERROR(VLOOKUP($A98,'★共通（5-1-1）'!$A$9:$AH$126,29,FALSE)&amp;"","")</f>
        <v/>
      </c>
      <c r="AD98" s="107" t="str">
        <f>IFERROR(VLOOKUP($A98,'★共通（5-1-1）'!$A$9:$AH$126,30,FALSE)&amp;"","")</f>
        <v/>
      </c>
      <c r="AE98" s="107" t="str">
        <f>IFERROR(VLOOKUP($A98,'★共通（5-1-1）'!$A$9:$AH$126,31,FALSE)&amp;"","")</f>
        <v/>
      </c>
      <c r="AF98" s="107" t="str">
        <f>IFERROR(VLOOKUP($A98,'★共通（5-1-1）'!$A$9:$AH$126,32,FALSE)&amp;"","")</f>
        <v/>
      </c>
      <c r="AG98" s="107" t="str">
        <f>IFERROR(VLOOKUP($A98,'★共通（5-1-1）'!$A$9:$AH$126,33,FALSE)&amp;"","")</f>
        <v/>
      </c>
      <c r="AH98" s="107" t="str">
        <f>IFERROR(VLOOKUP($A98,'★共通（5-1-1）'!$A$9:$AH$126,34,FALSE)&amp;"","")</f>
        <v/>
      </c>
      <c r="AI98" s="55"/>
      <c r="AJ98" s="55"/>
    </row>
    <row r="99" spans="1:37" ht="236.25" customHeight="1">
      <c r="A99" s="105">
        <v>92</v>
      </c>
      <c r="B99" s="105" t="str">
        <f>IFERROR(VLOOKUP($A99,'★共通（5-1-1）'!$A$9:$AH$126,2,FALSE)&amp;"","")</f>
        <v>人員基準・設備基準</v>
      </c>
      <c r="C99" s="106" t="str">
        <f>IFERROR(VLOOKUP($A99,'★共通（5-1-1）'!$A$9:$AH$126,3,FALSE)&amp;"","")</f>
        <v>介護老人福祉施設等の人員配置基準の見直し</v>
      </c>
      <c r="D99" s="105" t="str">
        <f>IFERROR(VLOOKUP($A99,'★共通（5-1-1）'!$A$9:$AH$126,4,FALSE)&amp;"","")</f>
        <v/>
      </c>
      <c r="E99" s="105" t="str">
        <f>IFERROR(VLOOKUP($A99,'★共通（5-1-1）'!$A$9:$AH$126,5,FALSE)&amp;"","")</f>
        <v/>
      </c>
      <c r="F99" s="106" t="str">
        <f>IFERROR(VLOOKUP($A99,'★共通（5-1-1）'!$A$9:$AH$126,6,FALSE)&amp;"","")</f>
        <v>・特別養護老人ホーム及び地域密着型特別養護老人ホーム等の人員配置基準について、人材確保や職員定着の観点から、職員の勤務シフトを組みやすくするなどの取組を推進するとともに、入所者の処遇や職員の負担に配慮する観点から、食事、健康管理、衛生管理、生活相談等における役務の提供や設備の供与が入所者の身体的、精神的特性を配慮して適切に行われること、労働関係法令に基づき、職員の休憩時間や有給休暇等が適切に確保されていることなどの留意点を明示しつつ、以下の見直しを行う。
　ア 従来型とユニット型を併設する場合において、入所者の処遇に支障がない場合、介護・看護職員の兼務を可能とする。
　イ 広域型特別養護老人ホーム又は介護老人保健施設と小規模多機能型居宅介護事業所を併設する場合において、入所者の処遇や事業所の管理上支障がない場合、管理者・介護職員の兼務を可能とする。
　ウ サテライト型居住施設において、本体施設が特別養護老人ホーム・地域密着型特別養護老人ホームである場合に、本体施設の生活相談員により当該サテライト型居住施設の入居者の処遇が適切に行われると認められるときは、生活相談員を置かないことを可能とする。
　エ 地域密着型特別養護老人ホーム（サテライト型を除く）において、他の社会福祉施設等との連携を図ることにより当該地域密着型特別養護老人ホームの効果的な運営を期待することができる場合であって、入所者の処遇に支障がないときは、栄養士を置かないことを可能とする。</v>
      </c>
      <c r="G99" s="107" t="str">
        <f>IFERROR(VLOOKUP($A99,'★共通（5-1-1）'!$A$9:$AH$126,7,FALSE)&amp;"","")</f>
        <v/>
      </c>
      <c r="H99" s="107" t="str">
        <f>IFERROR(VLOOKUP($A99,'★共通（5-1-1）'!$A$9:$AH$126,8,FALSE)&amp;"","")</f>
        <v/>
      </c>
      <c r="I99" s="107" t="str">
        <f>IFERROR(VLOOKUP($A99,'★共通（5-1-1）'!$A$9:$AH$126,9,FALSE)&amp;"","")</f>
        <v/>
      </c>
      <c r="J99" s="107" t="str">
        <f>IFERROR(VLOOKUP($A99,'★共通（5-1-1）'!$A$9:$AH$126,10,FALSE)&amp;"","")</f>
        <v/>
      </c>
      <c r="K99" s="107" t="str">
        <f>IFERROR(VLOOKUP($A99,'★共通（5-1-1）'!$A$9:$AH$126,11,FALSE)&amp;"","")</f>
        <v/>
      </c>
      <c r="L99" s="107" t="str">
        <f>IFERROR(VLOOKUP($A99,'★共通（5-1-1）'!$A$9:$AH$126,12,FALSE)&amp;"","")</f>
        <v/>
      </c>
      <c r="M99" s="107" t="str">
        <f>IFERROR(VLOOKUP($A99,'★共通（5-1-1）'!$A$9:$AH$126,13,FALSE)&amp;"","")</f>
        <v/>
      </c>
      <c r="N99" s="107" t="str">
        <f>IFERROR(VLOOKUP($A99,'★共通（5-1-1）'!$A$9:$AH$126,14,FALSE)&amp;"","")</f>
        <v/>
      </c>
      <c r="O99" s="107" t="str">
        <f>IFERROR(VLOOKUP($A99,'★共通（5-1-1）'!$A$9:$AH$126,15,FALSE)&amp;"","")</f>
        <v/>
      </c>
      <c r="P99" s="107" t="str">
        <f>IFERROR(VLOOKUP($A99,'★共通（5-1-1）'!$A$9:$AH$126,16,FALSE)&amp;"","")</f>
        <v/>
      </c>
      <c r="Q99" s="107" t="str">
        <f>IFERROR(VLOOKUP($A99,'★共通（5-1-1）'!$A$9:$AH$126,17,FALSE)&amp;"","")</f>
        <v/>
      </c>
      <c r="R99" s="107" t="str">
        <f>IFERROR(VLOOKUP($A99,'★共通（5-1-1）'!$A$9:$AH$126,18,FALSE)&amp;"","")</f>
        <v/>
      </c>
      <c r="S99" s="107" t="str">
        <f>IFERROR(VLOOKUP($A99,'★共通（5-1-1）'!$A$9:$AH$126,19,FALSE)&amp;"","")</f>
        <v/>
      </c>
      <c r="T99" s="107" t="str">
        <f>IFERROR(VLOOKUP($A99,'★共通（5-1-1）'!$A$9:$AH$126,20,FALSE)&amp;"","")</f>
        <v/>
      </c>
      <c r="U99" s="107" t="str">
        <f>IFERROR(VLOOKUP($A99,'★共通（5-1-1）'!$A$9:$AH$126,21,FALSE)&amp;"","")</f>
        <v/>
      </c>
      <c r="V99" s="107" t="str">
        <f>IFERROR(VLOOKUP($A99,'★共通（5-1-1）'!$A$9:$AH$126,22,FALSE)&amp;"","")</f>
        <v/>
      </c>
      <c r="W99" s="107" t="str">
        <f>IFERROR(VLOOKUP($A99,'★共通（5-1-1）'!$A$9:$AH$126,23,FALSE)&amp;"","")</f>
        <v/>
      </c>
      <c r="X99" s="107" t="str">
        <f>IFERROR(VLOOKUP($A99,'★共通（5-1-1）'!$A$9:$AH$126,24,FALSE)&amp;"","")</f>
        <v>127
 -
130</v>
      </c>
      <c r="Y99" s="107" t="str">
        <f>IFERROR(VLOOKUP($A99,'★共通（5-1-1）'!$A$9:$AH$126,25,FALSE)&amp;"","")</f>
        <v/>
      </c>
      <c r="Z99" s="107" t="str">
        <f>IFERROR(VLOOKUP($A99,'★共通（5-1-1）'!$A$9:$AH$126,26,FALSE)&amp;"","")</f>
        <v/>
      </c>
      <c r="AA99" s="107" t="str">
        <f>IFERROR(VLOOKUP($A99,'★共通（5-1-1）'!$A$9:$AH$126,27,FALSE)&amp;"","")</f>
        <v>127
 -
130</v>
      </c>
      <c r="AB99" s="107" t="str">
        <f>IFERROR(VLOOKUP($A99,'★共通（5-1-1）'!$A$9:$AH$126,28,FALSE)&amp;"","")</f>
        <v/>
      </c>
      <c r="AC99" s="107" t="str">
        <f>IFERROR(VLOOKUP($A99,'★共通（5-1-1）'!$A$9:$AH$126,29,FALSE)&amp;"","")</f>
        <v/>
      </c>
      <c r="AD99" s="107" t="str">
        <f>IFERROR(VLOOKUP($A99,'★共通（5-1-1）'!$A$9:$AH$126,30,FALSE)&amp;"","")</f>
        <v>127
 -
130</v>
      </c>
      <c r="AE99" s="107" t="str">
        <f>IFERROR(VLOOKUP($A99,'★共通（5-1-1）'!$A$9:$AH$126,31,FALSE)&amp;"","")</f>
        <v>127
 -
130</v>
      </c>
      <c r="AF99" s="107" t="str">
        <f>IFERROR(VLOOKUP($A99,'★共通（5-1-1）'!$A$9:$AH$126,32,FALSE)&amp;"","")</f>
        <v>127
 -
130</v>
      </c>
      <c r="AG99" s="107" t="str">
        <f>IFERROR(VLOOKUP($A99,'★共通（5-1-1）'!$A$9:$AH$126,33,FALSE)&amp;"","")</f>
        <v>127
 -
130</v>
      </c>
      <c r="AH99" s="107" t="str">
        <f>IFERROR(VLOOKUP($A99,'★共通（5-1-1）'!$A$9:$AH$126,34,FALSE)&amp;"","")</f>
        <v/>
      </c>
    </row>
    <row r="100" spans="1:37" ht="184.5" customHeight="1">
      <c r="A100" s="105">
        <v>93</v>
      </c>
      <c r="B100" s="105" t="str">
        <f>IFERROR(VLOOKUP($A100,'★共通（5-1-1）'!$A$9:$AH$126,2,FALSE)&amp;"","")</f>
        <v>人員基準・設備基準</v>
      </c>
      <c r="C100" s="106" t="str">
        <f>IFERROR(VLOOKUP($A100,'★共通（5-1-1）'!$A$9:$AH$126,3,FALSE)&amp;"","")</f>
        <v>看護職員の配置基準の見直し</v>
      </c>
      <c r="D100" s="105" t="str">
        <f>IFERROR(VLOOKUP($A100,'★共通（5-1-1）'!$A$9:$AH$126,4,FALSE)&amp;"","")</f>
        <v/>
      </c>
      <c r="E100" s="105" t="str">
        <f>IFERROR(VLOOKUP($A100,'★共通（5-1-1）'!$A$9:$AH$126,5,FALSE)&amp;"","")</f>
        <v/>
      </c>
      <c r="F100" s="106" t="str">
        <f>IFERROR(VLOOKUP($A100,'★共通（5-1-1）'!$A$9:$AH$126,6,FALSE)&amp;"","")</f>
        <v xml:space="preserve">・短期入所生活介護における看護職員の配置基準について、看護職員の確保が困難な状況がある中で、人材を有効活用しながら、医療的ケアを行う体制の充実を図る観点から、以下の見直しを行う。
　ア 看護職員の配置が必須ではない単独型及び併設型かつ定員19 人以下の事業所について、看護職員を配置しなかった場合であっても、医療的ケアの必要な利用者への対応の充実を図るため、利用者の状態像に応じて必要がある場合には、看護職員を病院、診療所又は訪問看護ステーション等との密接かつ適切な連携により確保すること（当該連携により、看護職員が必要に応じてサービス提供日ごとに利用者の健康状態の確認を行うこと、当該事業所へ駆けつけることができる体制や適切な指示ができる連絡体制などを確保すること）を求めることとする。
　イ 看護職員の常勤１名以上の配置が求められている併設型かつ定員20 人以上の事業所について、類型・定員により必要とされる医療的ケアに差はないことを踏まえ、人材の有効活用を図る観点から、単独型及び併設型かつ定員19 人以下の事業所と同様の人員配置基準とする。
</v>
      </c>
      <c r="G100" s="107" t="str">
        <f>IFERROR(VLOOKUP($A100,'★共通（5-1-1）'!$A$9:$AH$126,7,FALSE)&amp;"","")</f>
        <v/>
      </c>
      <c r="H100" s="107" t="str">
        <f>IFERROR(VLOOKUP($A100,'★共通（5-1-1）'!$A$9:$AH$126,8,FALSE)&amp;"","")</f>
        <v/>
      </c>
      <c r="I100" s="107" t="str">
        <f>IFERROR(VLOOKUP($A100,'★共通（5-1-1）'!$A$9:$AH$126,9,FALSE)&amp;"","")</f>
        <v/>
      </c>
      <c r="J100" s="107" t="str">
        <f>IFERROR(VLOOKUP($A100,'★共通（5-1-1）'!$A$9:$AH$126,10,FALSE)&amp;"","")</f>
        <v/>
      </c>
      <c r="K100" s="107" t="str">
        <f>IFERROR(VLOOKUP($A100,'★共通（5-1-1）'!$A$9:$AH$126,11,FALSE)&amp;"","")</f>
        <v/>
      </c>
      <c r="L100" s="107" t="str">
        <f>IFERROR(VLOOKUP($A100,'★共通（5-1-1）'!$A$9:$AH$126,12,FALSE)&amp;"","")</f>
        <v/>
      </c>
      <c r="M100" s="107" t="str">
        <f>IFERROR(VLOOKUP($A100,'★共通（5-1-1）'!$A$9:$AH$126,13,FALSE)&amp;"","")</f>
        <v/>
      </c>
      <c r="N100" s="107" t="str">
        <f>IFERROR(VLOOKUP($A100,'★共通（5-1-1）'!$A$9:$AH$126,14,FALSE)&amp;"","")</f>
        <v>131</v>
      </c>
      <c r="O100" s="107" t="str">
        <f>IFERROR(VLOOKUP($A100,'★共通（5-1-1）'!$A$9:$AH$126,15,FALSE)&amp;"","")</f>
        <v/>
      </c>
      <c r="P100" s="107" t="str">
        <f>IFERROR(VLOOKUP($A100,'★共通（5-1-1）'!$A$9:$AH$126,16,FALSE)&amp;"","")</f>
        <v/>
      </c>
      <c r="Q100" s="107" t="str">
        <f>IFERROR(VLOOKUP($A100,'★共通（5-1-1）'!$A$9:$AH$126,17,FALSE)&amp;"","")</f>
        <v/>
      </c>
      <c r="R100" s="107" t="str">
        <f>IFERROR(VLOOKUP($A100,'★共通（5-1-1）'!$A$9:$AH$126,18,FALSE)&amp;"","")</f>
        <v/>
      </c>
      <c r="S100" s="107" t="str">
        <f>IFERROR(VLOOKUP($A100,'★共通（5-1-1）'!$A$9:$AH$126,19,FALSE)&amp;"","")</f>
        <v/>
      </c>
      <c r="T100" s="107" t="str">
        <f>IFERROR(VLOOKUP($A100,'★共通（5-1-1）'!$A$9:$AH$126,20,FALSE)&amp;"","")</f>
        <v/>
      </c>
      <c r="U100" s="107" t="str">
        <f>IFERROR(VLOOKUP($A100,'★共通（5-1-1）'!$A$9:$AH$126,21,FALSE)&amp;"","")</f>
        <v/>
      </c>
      <c r="V100" s="107" t="str">
        <f>IFERROR(VLOOKUP($A100,'★共通（5-1-1）'!$A$9:$AH$126,22,FALSE)&amp;"","")</f>
        <v/>
      </c>
      <c r="W100" s="107" t="str">
        <f>IFERROR(VLOOKUP($A100,'★共通（5-1-1）'!$A$9:$AH$126,23,FALSE)&amp;"","")</f>
        <v/>
      </c>
      <c r="X100" s="107" t="str">
        <f>IFERROR(VLOOKUP($A100,'★共通（5-1-1）'!$A$9:$AH$126,24,FALSE)&amp;"","")</f>
        <v/>
      </c>
      <c r="Y100" s="107" t="str">
        <f>IFERROR(VLOOKUP($A100,'★共通（5-1-1）'!$A$9:$AH$126,25,FALSE)&amp;"","")</f>
        <v/>
      </c>
      <c r="Z100" s="107" t="str">
        <f>IFERROR(VLOOKUP($A100,'★共通（5-1-1）'!$A$9:$AH$126,26,FALSE)&amp;"","")</f>
        <v/>
      </c>
      <c r="AA100" s="107" t="str">
        <f>IFERROR(VLOOKUP($A100,'★共通（5-1-1）'!$A$9:$AH$126,27,FALSE)&amp;"","")</f>
        <v/>
      </c>
      <c r="AB100" s="107" t="str">
        <f>IFERROR(VLOOKUP($A100,'★共通（5-1-1）'!$A$9:$AH$126,28,FALSE)&amp;"","")</f>
        <v/>
      </c>
      <c r="AC100" s="107" t="str">
        <f>IFERROR(VLOOKUP($A100,'★共通（5-1-1）'!$A$9:$AH$126,29,FALSE)&amp;"","")</f>
        <v/>
      </c>
      <c r="AD100" s="107" t="str">
        <f>IFERROR(VLOOKUP($A100,'★共通（5-1-1）'!$A$9:$AH$126,30,FALSE)&amp;"","")</f>
        <v/>
      </c>
      <c r="AE100" s="107" t="str">
        <f>IFERROR(VLOOKUP($A100,'★共通（5-1-1）'!$A$9:$AH$126,31,FALSE)&amp;"","")</f>
        <v/>
      </c>
      <c r="AF100" s="107" t="str">
        <f>IFERROR(VLOOKUP($A100,'★共通（5-1-1）'!$A$9:$AH$126,32,FALSE)&amp;"","")</f>
        <v/>
      </c>
      <c r="AG100" s="107" t="str">
        <f>IFERROR(VLOOKUP($A100,'★共通（5-1-1）'!$A$9:$AH$126,33,FALSE)&amp;"","")</f>
        <v/>
      </c>
      <c r="AH100" s="107" t="str">
        <f>IFERROR(VLOOKUP($A100,'★共通（5-1-1）'!$A$9:$AH$126,34,FALSE)&amp;"","")</f>
        <v/>
      </c>
    </row>
    <row r="101" spans="1:37" ht="90.75" customHeight="1">
      <c r="A101" s="105">
        <v>94</v>
      </c>
      <c r="B101" s="105" t="str">
        <f>IFERROR(VLOOKUP($A101,'★共通（5-1-1）'!$A$9:$AH$126,2,FALSE)&amp;"","")</f>
        <v>人員基準・設備基準</v>
      </c>
      <c r="C101" s="106" t="str">
        <f>IFERROR(VLOOKUP($A101,'★共通（5-1-1）'!$A$9:$AH$126,3,FALSE)&amp;"","")</f>
        <v>管理者の配置基準の緩和</v>
      </c>
      <c r="D101" s="105" t="str">
        <f>IFERROR(VLOOKUP($A101,'★共通（5-1-1）'!$A$9:$AH$126,4,FALSE)&amp;"","")</f>
        <v/>
      </c>
      <c r="E101" s="105" t="str">
        <f>IFERROR(VLOOKUP($A101,'★共通（5-1-1）'!$A$9:$AH$126,5,FALSE)&amp;"","")</f>
        <v/>
      </c>
      <c r="F101" s="106" t="str">
        <f>IFERROR(VLOOKUP($A101,'★共通（5-1-1）'!$A$9:$AH$126,6,FALSE)&amp;"","")</f>
        <v>・共用型認知症対応型通所介護における管理者の配置基準について、人材の有効活用を図る観点から、人員配置基準等が本体施設・事業所と一体のものとして定められていること等を踏まえ、事業所の管理上支障がない場合は、本体施設・事業所の職務とあわせて、共用型認知症対応型通所介護事業所の他の職務に従事することを可能とする。</v>
      </c>
      <c r="G101" s="107" t="str">
        <f>IFERROR(VLOOKUP($A101,'★共通（5-1-1）'!$A$9:$AH$126,7,FALSE)&amp;"","")</f>
        <v/>
      </c>
      <c r="H101" s="107" t="str">
        <f>IFERROR(VLOOKUP($A101,'★共通（5-1-1）'!$A$9:$AH$126,8,FALSE)&amp;"","")</f>
        <v/>
      </c>
      <c r="I101" s="107" t="str">
        <f>IFERROR(VLOOKUP($A101,'★共通（5-1-1）'!$A$9:$AH$126,9,FALSE)&amp;"","")</f>
        <v/>
      </c>
      <c r="J101" s="107" t="str">
        <f>IFERROR(VLOOKUP($A101,'★共通（5-1-1）'!$A$9:$AH$126,10,FALSE)&amp;"","")</f>
        <v/>
      </c>
      <c r="K101" s="107" t="str">
        <f>IFERROR(VLOOKUP($A101,'★共通（5-1-1）'!$A$9:$AH$126,11,FALSE)&amp;"","")</f>
        <v/>
      </c>
      <c r="L101" s="107" t="str">
        <f>IFERROR(VLOOKUP($A101,'★共通（5-1-1）'!$A$9:$AH$126,12,FALSE)&amp;"","")</f>
        <v/>
      </c>
      <c r="M101" s="107" t="str">
        <f>IFERROR(VLOOKUP($A101,'★共通（5-1-1）'!$A$9:$AH$126,13,FALSE)&amp;"","")</f>
        <v/>
      </c>
      <c r="N101" s="107" t="str">
        <f>IFERROR(VLOOKUP($A101,'★共通（5-1-1）'!$A$9:$AH$126,14,FALSE)&amp;"","")</f>
        <v/>
      </c>
      <c r="O101" s="107" t="str">
        <f>IFERROR(VLOOKUP($A101,'★共通（5-1-1）'!$A$9:$AH$126,15,FALSE)&amp;"","")</f>
        <v/>
      </c>
      <c r="P101" s="107" t="str">
        <f>IFERROR(VLOOKUP($A101,'★共通（5-1-1）'!$A$9:$AH$126,16,FALSE)&amp;"","")</f>
        <v/>
      </c>
      <c r="Q101" s="107" t="str">
        <f>IFERROR(VLOOKUP($A101,'★共通（5-1-1）'!$A$9:$AH$126,17,FALSE)&amp;"","")</f>
        <v/>
      </c>
      <c r="R101" s="107" t="str">
        <f>IFERROR(VLOOKUP($A101,'★共通（5-1-1）'!$A$9:$AH$126,18,FALSE)&amp;"","")</f>
        <v/>
      </c>
      <c r="S101" s="107" t="str">
        <f>IFERROR(VLOOKUP($A101,'★共通（5-1-1）'!$A$9:$AH$126,19,FALSE)&amp;"","")</f>
        <v/>
      </c>
      <c r="T101" s="107" t="str">
        <f>IFERROR(VLOOKUP($A101,'★共通（5-1-1）'!$A$9:$AH$126,20,FALSE)&amp;"","")</f>
        <v/>
      </c>
      <c r="U101" s="107" t="str">
        <f>IFERROR(VLOOKUP($A101,'★共通（5-1-1）'!$A$9:$AH$126,21,FALSE)&amp;"","")</f>
        <v/>
      </c>
      <c r="V101" s="107" t="str">
        <f>IFERROR(VLOOKUP($A101,'★共通（5-1-1）'!$A$9:$AH$126,22,FALSE)&amp;"","")</f>
        <v/>
      </c>
      <c r="W101" s="107" t="str">
        <f>IFERROR(VLOOKUP($A101,'★共通（5-1-1）'!$A$9:$AH$126,23,FALSE)&amp;"","")</f>
        <v>132</v>
      </c>
      <c r="X101" s="107" t="str">
        <f>IFERROR(VLOOKUP($A101,'★共通（5-1-1）'!$A$9:$AH$126,24,FALSE)&amp;"","")</f>
        <v/>
      </c>
      <c r="Y101" s="107" t="str">
        <f>IFERROR(VLOOKUP($A101,'★共通（5-1-1）'!$A$9:$AH$126,25,FALSE)&amp;"","")</f>
        <v/>
      </c>
      <c r="Z101" s="107" t="str">
        <f>IFERROR(VLOOKUP($A101,'★共通（5-1-1）'!$A$9:$AH$126,26,FALSE)&amp;"","")</f>
        <v/>
      </c>
      <c r="AA101" s="107" t="str">
        <f>IFERROR(VLOOKUP($A101,'★共通（5-1-1）'!$A$9:$AH$126,27,FALSE)&amp;"","")</f>
        <v/>
      </c>
      <c r="AB101" s="107" t="str">
        <f>IFERROR(VLOOKUP($A101,'★共通（5-1-1）'!$A$9:$AH$126,28,FALSE)&amp;"","")</f>
        <v/>
      </c>
      <c r="AC101" s="107" t="str">
        <f>IFERROR(VLOOKUP($A101,'★共通（5-1-1）'!$A$9:$AH$126,29,FALSE)&amp;"","")</f>
        <v/>
      </c>
      <c r="AD101" s="107" t="str">
        <f>IFERROR(VLOOKUP($A101,'★共通（5-1-1）'!$A$9:$AH$126,30,FALSE)&amp;"","")</f>
        <v/>
      </c>
      <c r="AE101" s="107" t="str">
        <f>IFERROR(VLOOKUP($A101,'★共通（5-1-1）'!$A$9:$AH$126,31,FALSE)&amp;"","")</f>
        <v/>
      </c>
      <c r="AF101" s="107" t="str">
        <f>IFERROR(VLOOKUP($A101,'★共通（5-1-1）'!$A$9:$AH$126,32,FALSE)&amp;"","")</f>
        <v/>
      </c>
      <c r="AG101" s="107" t="str">
        <f>IFERROR(VLOOKUP($A101,'★共通（5-1-1）'!$A$9:$AH$126,33,FALSE)&amp;"","")</f>
        <v/>
      </c>
      <c r="AH101" s="107" t="str">
        <f>IFERROR(VLOOKUP($A101,'★共通（5-1-1）'!$A$9:$AH$126,34,FALSE)&amp;"","")</f>
        <v/>
      </c>
      <c r="AI101" s="55"/>
    </row>
    <row r="102" spans="1:37" ht="111.75" customHeight="1">
      <c r="A102" s="105">
        <v>95</v>
      </c>
      <c r="B102" s="105" t="str">
        <f>IFERROR(VLOOKUP($A102,'★共通（5-1-1）'!$A$9:$AH$126,2,FALSE)&amp;"","")</f>
        <v>運営基準の見直し</v>
      </c>
      <c r="C102" s="106" t="str">
        <f>IFERROR(VLOOKUP($A102,'★共通（5-1-1）'!$A$9:$AH$126,3,FALSE)&amp;"","")</f>
        <v>外部評価に係る運営推進会議の活用</v>
      </c>
      <c r="D102" s="105" t="str">
        <f>IFERROR(VLOOKUP($A102,'★共通（5-1-1）'!$A$9:$AH$126,4,FALSE)&amp;"","")</f>
        <v/>
      </c>
      <c r="E102" s="105" t="str">
        <f>IFERROR(VLOOKUP($A102,'★共通（5-1-1）'!$A$9:$AH$126,5,FALSE)&amp;"","")</f>
        <v/>
      </c>
      <c r="F102" s="106" t="str">
        <f>IFERROR(VLOOKUP($A102,'★共通（5-1-1）'!$A$9:$AH$126,6,FALSE)&amp;"","")</f>
        <v>・認知症グループホームにおいて求められている「第三者による外部評価」について、業務効率化の観点から、既存の外部評価（都道府県が指定する外部評価機関によるサービスの評価）は維持した上で、小規模多機能型居宅介護等と同様に、自らその提供するサービスの質の評価（自己評価）を行い、これを市町村や地域包括支援センター等の公正・中立な立場にある第三者が出席する運営推進会議に報告し、評価を受けた上で公表する仕組みを制度的に位置付け、当該運営推進会議と既存の外部評価による評価のいずれかから「第三者による外部評価」を受けることとする。</v>
      </c>
      <c r="G102" s="107" t="str">
        <f>IFERROR(VLOOKUP($A102,'★共通（5-1-1）'!$A$9:$AH$126,7,FALSE)&amp;"","")</f>
        <v/>
      </c>
      <c r="H102" s="107" t="str">
        <f>IFERROR(VLOOKUP($A102,'★共通（5-1-1）'!$A$9:$AH$126,8,FALSE)&amp;"","")</f>
        <v/>
      </c>
      <c r="I102" s="107" t="str">
        <f>IFERROR(VLOOKUP($A102,'★共通（5-1-1）'!$A$9:$AH$126,9,FALSE)&amp;"","")</f>
        <v/>
      </c>
      <c r="J102" s="107" t="str">
        <f>IFERROR(VLOOKUP($A102,'★共通（5-1-1）'!$A$9:$AH$126,10,FALSE)&amp;"","")</f>
        <v/>
      </c>
      <c r="K102" s="107" t="str">
        <f>IFERROR(VLOOKUP($A102,'★共通（5-1-1）'!$A$9:$AH$126,11,FALSE)&amp;"","")</f>
        <v/>
      </c>
      <c r="L102" s="107" t="str">
        <f>IFERROR(VLOOKUP($A102,'★共通（5-1-1）'!$A$9:$AH$126,12,FALSE)&amp;"","")</f>
        <v/>
      </c>
      <c r="M102" s="107" t="str">
        <f>IFERROR(VLOOKUP($A102,'★共通（5-1-1）'!$A$9:$AH$126,13,FALSE)&amp;"","")</f>
        <v/>
      </c>
      <c r="N102" s="107" t="str">
        <f>IFERROR(VLOOKUP($A102,'★共通（5-1-1）'!$A$9:$AH$126,14,FALSE)&amp;"","")</f>
        <v/>
      </c>
      <c r="O102" s="107" t="str">
        <f>IFERROR(VLOOKUP($A102,'★共通（5-1-1）'!$A$9:$AH$126,15,FALSE)&amp;"","")</f>
        <v/>
      </c>
      <c r="P102" s="107" t="str">
        <f>IFERROR(VLOOKUP($A102,'★共通（5-1-1）'!$A$9:$AH$126,16,FALSE)&amp;"","")</f>
        <v/>
      </c>
      <c r="Q102" s="107" t="str">
        <f>IFERROR(VLOOKUP($A102,'★共通（5-1-1）'!$A$9:$AH$126,17,FALSE)&amp;"","")</f>
        <v/>
      </c>
      <c r="R102" s="107" t="str">
        <f>IFERROR(VLOOKUP($A102,'★共通（5-1-1）'!$A$9:$AH$126,18,FALSE)&amp;"","")</f>
        <v/>
      </c>
      <c r="S102" s="107" t="str">
        <f>IFERROR(VLOOKUP($A102,'★共通（5-1-1）'!$A$9:$AH$126,19,FALSE)&amp;"","")</f>
        <v/>
      </c>
      <c r="T102" s="107" t="str">
        <f>IFERROR(VLOOKUP($A102,'★共通（5-1-1）'!$A$9:$AH$126,20,FALSE)&amp;"","")</f>
        <v/>
      </c>
      <c r="U102" s="107" t="str">
        <f>IFERROR(VLOOKUP($A102,'★共通（5-1-1）'!$A$9:$AH$126,21,FALSE)&amp;"","")</f>
        <v/>
      </c>
      <c r="V102" s="107" t="str">
        <f>IFERROR(VLOOKUP($A102,'★共通（5-1-1）'!$A$9:$AH$126,22,FALSE)&amp;"","")</f>
        <v/>
      </c>
      <c r="W102" s="107" t="str">
        <f>IFERROR(VLOOKUP($A102,'★共通（5-1-1）'!$A$9:$AH$126,23,FALSE)&amp;"","")</f>
        <v/>
      </c>
      <c r="X102" s="107" t="str">
        <f>IFERROR(VLOOKUP($A102,'★共通（5-1-1）'!$A$9:$AH$126,24,FALSE)&amp;"","")</f>
        <v/>
      </c>
      <c r="Y102" s="107" t="str">
        <f>IFERROR(VLOOKUP($A102,'★共通（5-1-1）'!$A$9:$AH$126,25,FALSE)&amp;"","")</f>
        <v>133</v>
      </c>
      <c r="Z102" s="107" t="str">
        <f>IFERROR(VLOOKUP($A102,'★共通（5-1-1）'!$A$9:$AH$126,26,FALSE)&amp;"","")</f>
        <v/>
      </c>
      <c r="AA102" s="107" t="str">
        <f>IFERROR(VLOOKUP($A102,'★共通（5-1-1）'!$A$9:$AH$126,27,FALSE)&amp;"","")</f>
        <v/>
      </c>
      <c r="AB102" s="107" t="str">
        <f>IFERROR(VLOOKUP($A102,'★共通（5-1-1）'!$A$9:$AH$126,28,FALSE)&amp;"","")</f>
        <v/>
      </c>
      <c r="AC102" s="107" t="str">
        <f>IFERROR(VLOOKUP($A102,'★共通（5-1-1）'!$A$9:$AH$126,29,FALSE)&amp;"","")</f>
        <v/>
      </c>
      <c r="AD102" s="107" t="str">
        <f>IFERROR(VLOOKUP($A102,'★共通（5-1-1）'!$A$9:$AH$126,30,FALSE)&amp;"","")</f>
        <v/>
      </c>
      <c r="AE102" s="107" t="str">
        <f>IFERROR(VLOOKUP($A102,'★共通（5-1-1）'!$A$9:$AH$126,31,FALSE)&amp;"","")</f>
        <v/>
      </c>
      <c r="AF102" s="107" t="str">
        <f>IFERROR(VLOOKUP($A102,'★共通（5-1-1）'!$A$9:$AH$126,32,FALSE)&amp;"","")</f>
        <v/>
      </c>
      <c r="AG102" s="107" t="str">
        <f>IFERROR(VLOOKUP($A102,'★共通（5-1-1）'!$A$9:$AH$126,33,FALSE)&amp;"","")</f>
        <v/>
      </c>
      <c r="AH102" s="107" t="str">
        <f>IFERROR(VLOOKUP($A102,'★共通（5-1-1）'!$A$9:$AH$126,34,FALSE)&amp;"","")</f>
        <v/>
      </c>
    </row>
    <row r="103" spans="1:37" ht="59.25" customHeight="1">
      <c r="A103" s="105">
        <v>96</v>
      </c>
      <c r="B103" s="105" t="str">
        <f>IFERROR(VLOOKUP($A103,'★共通（5-1-1）'!$A$9:$AH$126,2,FALSE)&amp;"","")</f>
        <v>人員基準・設備基準</v>
      </c>
      <c r="C103" s="106" t="str">
        <f>IFERROR(VLOOKUP($A103,'★共通（5-1-1）'!$A$9:$AH$126,3,FALSE)&amp;"","")</f>
        <v>計画作成担当者の配置基準の緩和</v>
      </c>
      <c r="D103" s="105" t="str">
        <f>IFERROR(VLOOKUP($A103,'★共通（5-1-1）'!$A$9:$AH$126,4,FALSE)&amp;"","")</f>
        <v/>
      </c>
      <c r="E103" s="105" t="str">
        <f>IFERROR(VLOOKUP($A103,'★共通（5-1-1）'!$A$9:$AH$126,5,FALSE)&amp;"","")</f>
        <v/>
      </c>
      <c r="F103" s="106" t="str">
        <f>IFERROR(VLOOKUP($A103,'★共通（5-1-1）'!$A$9:$AH$126,6,FALSE)&amp;"","")</f>
        <v>・認知症グループホームにおいて、人材の有効活用を図る観点から、介護支援専門員である計画作成担当者の配置について、ユニットごとに１名以上の配置から、事業所ごとに１名以上の配置に緩和する。</v>
      </c>
      <c r="G103" s="107" t="str">
        <f>IFERROR(VLOOKUP($A103,'★共通（5-1-1）'!$A$9:$AH$126,7,FALSE)&amp;"","")</f>
        <v/>
      </c>
      <c r="H103" s="107" t="str">
        <f>IFERROR(VLOOKUP($A103,'★共通（5-1-1）'!$A$9:$AH$126,8,FALSE)&amp;"","")</f>
        <v/>
      </c>
      <c r="I103" s="107" t="str">
        <f>IFERROR(VLOOKUP($A103,'★共通（5-1-1）'!$A$9:$AH$126,9,FALSE)&amp;"","")</f>
        <v/>
      </c>
      <c r="J103" s="107" t="str">
        <f>IFERROR(VLOOKUP($A103,'★共通（5-1-1）'!$A$9:$AH$126,10,FALSE)&amp;"","")</f>
        <v/>
      </c>
      <c r="K103" s="107" t="str">
        <f>IFERROR(VLOOKUP($A103,'★共通（5-1-1）'!$A$9:$AH$126,11,FALSE)&amp;"","")</f>
        <v/>
      </c>
      <c r="L103" s="107" t="str">
        <f>IFERROR(VLOOKUP($A103,'★共通（5-1-1）'!$A$9:$AH$126,12,FALSE)&amp;"","")</f>
        <v/>
      </c>
      <c r="M103" s="107" t="str">
        <f>IFERROR(VLOOKUP($A103,'★共通（5-1-1）'!$A$9:$AH$126,13,FALSE)&amp;"","")</f>
        <v/>
      </c>
      <c r="N103" s="107" t="str">
        <f>IFERROR(VLOOKUP($A103,'★共通（5-1-1）'!$A$9:$AH$126,14,FALSE)&amp;"","")</f>
        <v/>
      </c>
      <c r="O103" s="107" t="str">
        <f>IFERROR(VLOOKUP($A103,'★共通（5-1-1）'!$A$9:$AH$126,15,FALSE)&amp;"","")</f>
        <v/>
      </c>
      <c r="P103" s="107" t="str">
        <f>IFERROR(VLOOKUP($A103,'★共通（5-1-1）'!$A$9:$AH$126,16,FALSE)&amp;"","")</f>
        <v/>
      </c>
      <c r="Q103" s="107" t="str">
        <f>IFERROR(VLOOKUP($A103,'★共通（5-1-1）'!$A$9:$AH$126,17,FALSE)&amp;"","")</f>
        <v/>
      </c>
      <c r="R103" s="107" t="str">
        <f>IFERROR(VLOOKUP($A103,'★共通（5-1-1）'!$A$9:$AH$126,18,FALSE)&amp;"","")</f>
        <v/>
      </c>
      <c r="S103" s="107" t="str">
        <f>IFERROR(VLOOKUP($A103,'★共通（5-1-1）'!$A$9:$AH$126,19,FALSE)&amp;"","")</f>
        <v/>
      </c>
      <c r="T103" s="107" t="str">
        <f>IFERROR(VLOOKUP($A103,'★共通（5-1-1）'!$A$9:$AH$126,20,FALSE)&amp;"","")</f>
        <v/>
      </c>
      <c r="U103" s="107" t="str">
        <f>IFERROR(VLOOKUP($A103,'★共通（5-1-1）'!$A$9:$AH$126,21,FALSE)&amp;"","")</f>
        <v/>
      </c>
      <c r="V103" s="107" t="str">
        <f>IFERROR(VLOOKUP($A103,'★共通（5-1-1）'!$A$9:$AH$126,22,FALSE)&amp;"","")</f>
        <v/>
      </c>
      <c r="W103" s="107" t="str">
        <f>IFERROR(VLOOKUP($A103,'★共通（5-1-1）'!$A$9:$AH$126,23,FALSE)&amp;"","")</f>
        <v/>
      </c>
      <c r="X103" s="107" t="str">
        <f>IFERROR(VLOOKUP($A103,'★共通（5-1-1）'!$A$9:$AH$126,24,FALSE)&amp;"","")</f>
        <v/>
      </c>
      <c r="Y103" s="107" t="str">
        <f>IFERROR(VLOOKUP($A103,'★共通（5-1-1）'!$A$9:$AH$126,25,FALSE)&amp;"","")</f>
        <v>134</v>
      </c>
      <c r="Z103" s="107" t="str">
        <f>IFERROR(VLOOKUP($A103,'★共通（5-1-1）'!$A$9:$AH$126,26,FALSE)&amp;"","")</f>
        <v/>
      </c>
      <c r="AA103" s="107" t="str">
        <f>IFERROR(VLOOKUP($A103,'★共通（5-1-1）'!$A$9:$AH$126,27,FALSE)&amp;"","")</f>
        <v/>
      </c>
      <c r="AB103" s="107" t="str">
        <f>IFERROR(VLOOKUP($A103,'★共通（5-1-1）'!$A$9:$AH$126,28,FALSE)&amp;"","")</f>
        <v/>
      </c>
      <c r="AC103" s="107" t="str">
        <f>IFERROR(VLOOKUP($A103,'★共通（5-1-1）'!$A$9:$AH$126,29,FALSE)&amp;"","")</f>
        <v/>
      </c>
      <c r="AD103" s="107" t="str">
        <f>IFERROR(VLOOKUP($A103,'★共通（5-1-1）'!$A$9:$AH$126,30,FALSE)&amp;"","")</f>
        <v/>
      </c>
      <c r="AE103" s="107" t="str">
        <f>IFERROR(VLOOKUP($A103,'★共通（5-1-1）'!$A$9:$AH$126,31,FALSE)&amp;"","")</f>
        <v/>
      </c>
      <c r="AF103" s="107" t="str">
        <f>IFERROR(VLOOKUP($A103,'★共通（5-1-1）'!$A$9:$AH$126,32,FALSE)&amp;"","")</f>
        <v/>
      </c>
      <c r="AG103" s="107" t="str">
        <f>IFERROR(VLOOKUP($A103,'★共通（5-1-1）'!$A$9:$AH$126,33,FALSE)&amp;"","")</f>
        <v/>
      </c>
      <c r="AH103" s="107" t="str">
        <f>IFERROR(VLOOKUP($A103,'★共通（5-1-1）'!$A$9:$AH$126,34,FALSE)&amp;"","")</f>
        <v/>
      </c>
    </row>
    <row r="104" spans="1:37" ht="102.75" customHeight="1">
      <c r="A104" s="105">
        <v>97</v>
      </c>
      <c r="B104" s="105" t="str">
        <f>IFERROR(VLOOKUP($A104,'★共通（5-1-1）'!$A$9:$AH$126,2,FALSE)&amp;"","")</f>
        <v>人員基準・設備基準</v>
      </c>
      <c r="C104" s="106" t="str">
        <f>IFERROR(VLOOKUP($A104,'★共通（5-1-1）'!$A$9:$AH$126,3,FALSE)&amp;"","")</f>
        <v>利用者への説明・同意等に係る見直し</v>
      </c>
      <c r="D104" s="105" t="str">
        <f>IFERROR(VLOOKUP($A104,'★共通（5-1-1）'!$A$9:$AH$126,4,FALSE)&amp;"","")</f>
        <v/>
      </c>
      <c r="E104" s="105" t="str">
        <f>IFERROR(VLOOKUP($A104,'★共通（5-1-1）'!$A$9:$AH$126,5,FALSE)&amp;"","")</f>
        <v/>
      </c>
      <c r="F104" s="106" t="str">
        <f>IFERROR(VLOOKUP($A104,'★共通（5-1-1）'!$A$9:$AH$126,6,FALSE)&amp;"","")</f>
        <v xml:space="preserve">・利用者の利便性向上や介護サービス事業者の業務負担軽減の観点から、政府の方針も踏まえ、ケアプランや重要事項説明書等における利用者等への説明・同意について、以下の見直しを行う。
　ア 書面で説明・同意等を行うものについて、電磁的記録による対応を原則認めることとする。
　イ 利用者等の署名・押印について、求めないことが可能であること及びその場合の代替手段を明示するとともに、様式例から押印欄を削除する。
</v>
      </c>
      <c r="G104" s="107" t="str">
        <f>IFERROR(VLOOKUP($A104,'★共通（5-1-1）'!$A$9:$AH$126,7,FALSE)&amp;"","")</f>
        <v>136</v>
      </c>
      <c r="H104" s="107" t="str">
        <f>IFERROR(VLOOKUP($A104,'★共通（5-1-1）'!$A$9:$AH$126,8,FALSE)&amp;"","")</f>
        <v>136</v>
      </c>
      <c r="I104" s="107" t="str">
        <f>IFERROR(VLOOKUP($A104,'★共通（5-1-1）'!$A$9:$AH$126,9,FALSE)&amp;"","")</f>
        <v>136</v>
      </c>
      <c r="J104" s="107" t="str">
        <f>IFERROR(VLOOKUP($A104,'★共通（5-1-1）'!$A$9:$AH$126,10,FALSE)&amp;"","")</f>
        <v>136</v>
      </c>
      <c r="K104" s="107" t="str">
        <f>IFERROR(VLOOKUP($A104,'★共通（5-1-1）'!$A$9:$AH$126,11,FALSE)&amp;"","")</f>
        <v>136</v>
      </c>
      <c r="L104" s="107" t="str">
        <f>IFERROR(VLOOKUP($A104,'★共通（5-1-1）'!$A$9:$AH$126,12,FALSE)&amp;"","")</f>
        <v>136</v>
      </c>
      <c r="M104" s="107" t="str">
        <f>IFERROR(VLOOKUP($A104,'★共通（5-1-1）'!$A$9:$AH$126,13,FALSE)&amp;"","")</f>
        <v>136</v>
      </c>
      <c r="N104" s="107" t="str">
        <f>IFERROR(VLOOKUP($A104,'★共通（5-1-1）'!$A$9:$AH$126,14,FALSE)&amp;"","")</f>
        <v>136</v>
      </c>
      <c r="O104" s="107" t="str">
        <f>IFERROR(VLOOKUP($A104,'★共通（5-1-1）'!$A$9:$AH$126,15,FALSE)&amp;"","")</f>
        <v>136</v>
      </c>
      <c r="P104" s="107" t="str">
        <f>IFERROR(VLOOKUP($A104,'★共通（5-1-1）'!$A$9:$AH$126,16,FALSE)&amp;"","")</f>
        <v>136</v>
      </c>
      <c r="Q104" s="107" t="str">
        <f>IFERROR(VLOOKUP($A104,'★共通（5-1-1）'!$A$9:$AH$126,17,FALSE)&amp;"","")</f>
        <v>136</v>
      </c>
      <c r="R104" s="107" t="str">
        <f>IFERROR(VLOOKUP($A104,'★共通（5-1-1）'!$A$9:$AH$126,18,FALSE)&amp;"","")</f>
        <v>136</v>
      </c>
      <c r="S104" s="107" t="str">
        <f>IFERROR(VLOOKUP($A104,'★共通（5-1-1）'!$A$9:$AH$126,19,FALSE)&amp;"","")</f>
        <v>136</v>
      </c>
      <c r="T104" s="107" t="str">
        <f>IFERROR(VLOOKUP($A104,'★共通（5-1-1）'!$A$9:$AH$126,20,FALSE)&amp;"","")</f>
        <v>136</v>
      </c>
      <c r="U104" s="107" t="str">
        <f>IFERROR(VLOOKUP($A104,'★共通（5-1-1）'!$A$9:$AH$126,21,FALSE)&amp;"","")</f>
        <v>136</v>
      </c>
      <c r="V104" s="107" t="str">
        <f>IFERROR(VLOOKUP($A104,'★共通（5-1-1）'!$A$9:$AH$126,22,FALSE)&amp;"","")</f>
        <v>136</v>
      </c>
      <c r="W104" s="107" t="str">
        <f>IFERROR(VLOOKUP($A104,'★共通（5-1-1）'!$A$9:$AH$126,23,FALSE)&amp;"","")</f>
        <v>136</v>
      </c>
      <c r="X104" s="107" t="str">
        <f>IFERROR(VLOOKUP($A104,'★共通（5-1-1）'!$A$9:$AH$126,24,FALSE)&amp;"","")</f>
        <v>136</v>
      </c>
      <c r="Y104" s="107" t="str">
        <f>IFERROR(VLOOKUP($A104,'★共通（5-1-1）'!$A$9:$AH$126,25,FALSE)&amp;"","")</f>
        <v>136</v>
      </c>
      <c r="Z104" s="107" t="str">
        <f>IFERROR(VLOOKUP($A104,'★共通（5-1-1）'!$A$9:$AH$126,26,FALSE)&amp;"","")</f>
        <v>136</v>
      </c>
      <c r="AA104" s="107" t="str">
        <f>IFERROR(VLOOKUP($A104,'★共通（5-1-1）'!$A$9:$AH$126,27,FALSE)&amp;"","")</f>
        <v>136</v>
      </c>
      <c r="AB104" s="107" t="str">
        <f>IFERROR(VLOOKUP($A104,'★共通（5-1-1）'!$A$9:$AH$126,28,FALSE)&amp;"","")</f>
        <v>136</v>
      </c>
      <c r="AC104" s="107" t="str">
        <f>IFERROR(VLOOKUP($A104,'★共通（5-1-1）'!$A$9:$AH$126,29,FALSE)&amp;"","")</f>
        <v>136</v>
      </c>
      <c r="AD104" s="107" t="str">
        <f>IFERROR(VLOOKUP($A104,'★共通（5-1-1）'!$A$9:$AH$126,30,FALSE)&amp;"","")</f>
        <v>136</v>
      </c>
      <c r="AE104" s="107" t="str">
        <f>IFERROR(VLOOKUP($A104,'★共通（5-1-1）'!$A$9:$AH$126,31,FALSE)&amp;"","")</f>
        <v>136</v>
      </c>
      <c r="AF104" s="107" t="str">
        <f>IFERROR(VLOOKUP($A104,'★共通（5-1-1）'!$A$9:$AH$126,32,FALSE)&amp;"","")</f>
        <v>136</v>
      </c>
      <c r="AG104" s="107" t="str">
        <f>IFERROR(VLOOKUP($A104,'★共通（5-1-1）'!$A$9:$AH$126,33,FALSE)&amp;"","")</f>
        <v>136</v>
      </c>
      <c r="AH104" s="107" t="str">
        <f>IFERROR(VLOOKUP($A104,'★共通（5-1-1）'!$A$9:$AH$126,34,FALSE)&amp;"","")</f>
        <v>136</v>
      </c>
    </row>
    <row r="105" spans="1:37" ht="89.25" customHeight="1">
      <c r="A105" s="105">
        <v>98</v>
      </c>
      <c r="B105" s="105" t="str">
        <f>IFERROR(VLOOKUP($A105,'★共通（5-1-1）'!$A$9:$AH$126,2,FALSE)&amp;"","")</f>
        <v>基本方針・指定基準等</v>
      </c>
      <c r="C105" s="106" t="str">
        <f>IFERROR(VLOOKUP($A105,'★共通（5-1-1）'!$A$9:$AH$126,3,FALSE)&amp;"","")</f>
        <v>員数の記載や変更届出の明確化</v>
      </c>
      <c r="D105" s="105" t="str">
        <f>IFERROR(VLOOKUP($A105,'★共通（5-1-1）'!$A$9:$AH$126,4,FALSE)&amp;"","")</f>
        <v/>
      </c>
      <c r="E105" s="105" t="str">
        <f>IFERROR(VLOOKUP($A105,'★共通（5-1-1）'!$A$9:$AH$126,5,FALSE)&amp;"","")</f>
        <v/>
      </c>
      <c r="F105" s="106" t="str">
        <f>IFERROR(VLOOKUP($A105,'★共通（5-1-1）'!$A$9:$AH$126,6,FALSE)&amp;"","")</f>
        <v>・介護サービス事業者の業務負担軽減やいわゆるローカルルールの解消を図る観点から、運営規程や重要事項説明書に記載する従業員の「員数」について、「○○人以上」と記載することが可能であること及び運営規程における「従業者の職種、員数及び職務の内容」について、その変更の届出は年１回で足りることを明確化する。</v>
      </c>
      <c r="G105" s="107" t="str">
        <f>IFERROR(VLOOKUP($A105,'★共通（5-1-1）'!$A$9:$AH$126,7,FALSE)&amp;"","")</f>
        <v>137</v>
      </c>
      <c r="H105" s="107" t="str">
        <f>IFERROR(VLOOKUP($A105,'★共通（5-1-1）'!$A$9:$AH$126,8,FALSE)&amp;"","")</f>
        <v>137</v>
      </c>
      <c r="I105" s="107" t="str">
        <f>IFERROR(VLOOKUP($A105,'★共通（5-1-1）'!$A$9:$AH$126,9,FALSE)&amp;"","")</f>
        <v>137</v>
      </c>
      <c r="J105" s="107" t="str">
        <f>IFERROR(VLOOKUP($A105,'★共通（5-1-1）'!$A$9:$AH$126,10,FALSE)&amp;"","")</f>
        <v>137</v>
      </c>
      <c r="K105" s="107" t="str">
        <f>IFERROR(VLOOKUP($A105,'★共通（5-1-1）'!$A$9:$AH$126,11,FALSE)&amp;"","")</f>
        <v>137</v>
      </c>
      <c r="L105" s="107" t="str">
        <f>IFERROR(VLOOKUP($A105,'★共通（5-1-1）'!$A$9:$AH$126,12,FALSE)&amp;"","")</f>
        <v>137</v>
      </c>
      <c r="M105" s="107" t="str">
        <f>IFERROR(VLOOKUP($A105,'★共通（5-1-1）'!$A$9:$AH$126,13,FALSE)&amp;"","")</f>
        <v>137</v>
      </c>
      <c r="N105" s="107" t="str">
        <f>IFERROR(VLOOKUP($A105,'★共通（5-1-1）'!$A$9:$AH$126,14,FALSE)&amp;"","")</f>
        <v>137</v>
      </c>
      <c r="O105" s="107" t="str">
        <f>IFERROR(VLOOKUP($A105,'★共通（5-1-1）'!$A$9:$AH$126,15,FALSE)&amp;"","")</f>
        <v>137</v>
      </c>
      <c r="P105" s="107" t="str">
        <f>IFERROR(VLOOKUP($A105,'★共通（5-1-1）'!$A$9:$AH$126,16,FALSE)&amp;"","")</f>
        <v>137</v>
      </c>
      <c r="Q105" s="107" t="str">
        <f>IFERROR(VLOOKUP($A105,'★共通（5-1-1）'!$A$9:$AH$126,17,FALSE)&amp;"","")</f>
        <v>137</v>
      </c>
      <c r="R105" s="107" t="str">
        <f>IFERROR(VLOOKUP($A105,'★共通（5-1-1）'!$A$9:$AH$126,18,FALSE)&amp;"","")</f>
        <v>137</v>
      </c>
      <c r="S105" s="107" t="str">
        <f>IFERROR(VLOOKUP($A105,'★共通（5-1-1）'!$A$9:$AH$126,19,FALSE)&amp;"","")</f>
        <v>137</v>
      </c>
      <c r="T105" s="107" t="str">
        <f>IFERROR(VLOOKUP($A105,'★共通（5-1-1）'!$A$9:$AH$126,20,FALSE)&amp;"","")</f>
        <v>137</v>
      </c>
      <c r="U105" s="107" t="str">
        <f>IFERROR(VLOOKUP($A105,'★共通（5-1-1）'!$A$9:$AH$126,21,FALSE)&amp;"","")</f>
        <v>137</v>
      </c>
      <c r="V105" s="107" t="str">
        <f>IFERROR(VLOOKUP($A105,'★共通（5-1-1）'!$A$9:$AH$126,22,FALSE)&amp;"","")</f>
        <v>137</v>
      </c>
      <c r="W105" s="107" t="str">
        <f>IFERROR(VLOOKUP($A105,'★共通（5-1-1）'!$A$9:$AH$126,23,FALSE)&amp;"","")</f>
        <v>137</v>
      </c>
      <c r="X105" s="107" t="str">
        <f>IFERROR(VLOOKUP($A105,'★共通（5-1-1）'!$A$9:$AH$126,24,FALSE)&amp;"","")</f>
        <v>137</v>
      </c>
      <c r="Y105" s="107" t="str">
        <f>IFERROR(VLOOKUP($A105,'★共通（5-1-1）'!$A$9:$AH$126,25,FALSE)&amp;"","")</f>
        <v>137</v>
      </c>
      <c r="Z105" s="107" t="str">
        <f>IFERROR(VLOOKUP($A105,'★共通（5-1-1）'!$A$9:$AH$126,26,FALSE)&amp;"","")</f>
        <v>137</v>
      </c>
      <c r="AA105" s="107" t="str">
        <f>IFERROR(VLOOKUP($A105,'★共通（5-1-1）'!$A$9:$AH$126,27,FALSE)&amp;"","")</f>
        <v>137</v>
      </c>
      <c r="AB105" s="107" t="str">
        <f>IFERROR(VLOOKUP($A105,'★共通（5-1-1）'!$A$9:$AH$126,28,FALSE)&amp;"","")</f>
        <v>137</v>
      </c>
      <c r="AC105" s="107" t="str">
        <f>IFERROR(VLOOKUP($A105,'★共通（5-1-1）'!$A$9:$AH$126,29,FALSE)&amp;"","")</f>
        <v>137</v>
      </c>
      <c r="AD105" s="107" t="str">
        <f>IFERROR(VLOOKUP($A105,'★共通（5-1-1）'!$A$9:$AH$126,30,FALSE)&amp;"","")</f>
        <v>137</v>
      </c>
      <c r="AE105" s="107" t="str">
        <f>IFERROR(VLOOKUP($A105,'★共通（5-1-1）'!$A$9:$AH$126,31,FALSE)&amp;"","")</f>
        <v>137</v>
      </c>
      <c r="AF105" s="107" t="str">
        <f>IFERROR(VLOOKUP($A105,'★共通（5-1-1）'!$A$9:$AH$126,32,FALSE)&amp;"","")</f>
        <v>137</v>
      </c>
      <c r="AG105" s="107" t="str">
        <f>IFERROR(VLOOKUP($A105,'★共通（5-1-1）'!$A$9:$AH$126,33,FALSE)&amp;"","")</f>
        <v>137</v>
      </c>
      <c r="AH105" s="107" t="str">
        <f>IFERROR(VLOOKUP($A105,'★共通（5-1-1）'!$A$9:$AH$126,34,FALSE)&amp;"","")</f>
        <v>137</v>
      </c>
    </row>
    <row r="106" spans="1:37" ht="87" customHeight="1">
      <c r="A106" s="105">
        <v>99</v>
      </c>
      <c r="B106" s="105" t="str">
        <f>IFERROR(VLOOKUP($A106,'★共通（5-1-1）'!$A$9:$AH$126,2,FALSE)&amp;"","")</f>
        <v>運営基準の見直し</v>
      </c>
      <c r="C106" s="106" t="str">
        <f>IFERROR(VLOOKUP($A106,'★共通（5-1-1）'!$A$9:$AH$126,3,FALSE)&amp;"","")</f>
        <v>記録の保存等に係る見直し</v>
      </c>
      <c r="D106" s="105" t="str">
        <f>IFERROR(VLOOKUP($A106,'★共通（5-1-1）'!$A$9:$AH$126,4,FALSE)&amp;"","")</f>
        <v/>
      </c>
      <c r="E106" s="105" t="str">
        <f>IFERROR(VLOOKUP($A106,'★共通（5-1-1）'!$A$9:$AH$126,5,FALSE)&amp;"","")</f>
        <v/>
      </c>
      <c r="F106" s="106" t="str">
        <f>IFERROR(VLOOKUP($A106,'★共通（5-1-1）'!$A$9:$AH$126,6,FALSE)&amp;"","")</f>
        <v>・介護サービス事業者の業務負担軽減やいわゆるローカルルールの解消を図る観点から、介護サービス事業者における諸記録の保存、交付等について、適切な個人情報の取り扱いを求めた上で、電磁的な対応を原則認めることとし、その範囲を明確化する。また、記録の保存期間について、他の制度の取り扱いも参考としつつ、明確化を図る。</v>
      </c>
      <c r="G106" s="107" t="str">
        <f>IFERROR(VLOOKUP($A106,'★共通（5-1-1）'!$A$9:$AH$126,7,FALSE)&amp;"","")</f>
        <v>138</v>
      </c>
      <c r="H106" s="107" t="str">
        <f>IFERROR(VLOOKUP($A106,'★共通（5-1-1）'!$A$9:$AH$126,8,FALSE)&amp;"","")</f>
        <v>138</v>
      </c>
      <c r="I106" s="107" t="str">
        <f>IFERROR(VLOOKUP($A106,'★共通（5-1-1）'!$A$9:$AH$126,9,FALSE)&amp;"","")</f>
        <v>138</v>
      </c>
      <c r="J106" s="107" t="str">
        <f>IFERROR(VLOOKUP($A106,'★共通（5-1-1）'!$A$9:$AH$126,10,FALSE)&amp;"","")</f>
        <v>138</v>
      </c>
      <c r="K106" s="107" t="str">
        <f>IFERROR(VLOOKUP($A106,'★共通（5-1-1）'!$A$9:$AH$126,11,FALSE)&amp;"","")</f>
        <v>138</v>
      </c>
      <c r="L106" s="107" t="str">
        <f>IFERROR(VLOOKUP($A106,'★共通（5-1-1）'!$A$9:$AH$126,12,FALSE)&amp;"","")</f>
        <v>138</v>
      </c>
      <c r="M106" s="107" t="str">
        <f>IFERROR(VLOOKUP($A106,'★共通（5-1-1）'!$A$9:$AH$126,13,FALSE)&amp;"","")</f>
        <v>138</v>
      </c>
      <c r="N106" s="107" t="str">
        <f>IFERROR(VLOOKUP($A106,'★共通（5-1-1）'!$A$9:$AH$126,14,FALSE)&amp;"","")</f>
        <v>138</v>
      </c>
      <c r="O106" s="107" t="str">
        <f>IFERROR(VLOOKUP($A106,'★共通（5-1-1）'!$A$9:$AH$126,15,FALSE)&amp;"","")</f>
        <v>138</v>
      </c>
      <c r="P106" s="107" t="str">
        <f>IFERROR(VLOOKUP($A106,'★共通（5-1-1）'!$A$9:$AH$126,16,FALSE)&amp;"","")</f>
        <v>138</v>
      </c>
      <c r="Q106" s="107" t="str">
        <f>IFERROR(VLOOKUP($A106,'★共通（5-1-1）'!$A$9:$AH$126,17,FALSE)&amp;"","")</f>
        <v>138</v>
      </c>
      <c r="R106" s="107" t="str">
        <f>IFERROR(VLOOKUP($A106,'★共通（5-1-1）'!$A$9:$AH$126,18,FALSE)&amp;"","")</f>
        <v>138</v>
      </c>
      <c r="S106" s="107" t="str">
        <f>IFERROR(VLOOKUP($A106,'★共通（5-1-1）'!$A$9:$AH$126,19,FALSE)&amp;"","")</f>
        <v>138</v>
      </c>
      <c r="T106" s="107" t="str">
        <f>IFERROR(VLOOKUP($A106,'★共通（5-1-1）'!$A$9:$AH$126,20,FALSE)&amp;"","")</f>
        <v>138</v>
      </c>
      <c r="U106" s="107" t="str">
        <f>IFERROR(VLOOKUP($A106,'★共通（5-1-1）'!$A$9:$AH$126,21,FALSE)&amp;"","")</f>
        <v>138</v>
      </c>
      <c r="V106" s="107" t="str">
        <f>IFERROR(VLOOKUP($A106,'★共通（5-1-1）'!$A$9:$AH$126,22,FALSE)&amp;"","")</f>
        <v>138</v>
      </c>
      <c r="W106" s="107" t="str">
        <f>IFERROR(VLOOKUP($A106,'★共通（5-1-1）'!$A$9:$AH$126,23,FALSE)&amp;"","")</f>
        <v>138</v>
      </c>
      <c r="X106" s="107" t="str">
        <f>IFERROR(VLOOKUP($A106,'★共通（5-1-1）'!$A$9:$AH$126,24,FALSE)&amp;"","")</f>
        <v>138</v>
      </c>
      <c r="Y106" s="107" t="str">
        <f>IFERROR(VLOOKUP($A106,'★共通（5-1-1）'!$A$9:$AH$126,25,FALSE)&amp;"","")</f>
        <v>138</v>
      </c>
      <c r="Z106" s="107" t="str">
        <f>IFERROR(VLOOKUP($A106,'★共通（5-1-1）'!$A$9:$AH$126,26,FALSE)&amp;"","")</f>
        <v>138</v>
      </c>
      <c r="AA106" s="107" t="str">
        <f>IFERROR(VLOOKUP($A106,'★共通（5-1-1）'!$A$9:$AH$126,27,FALSE)&amp;"","")</f>
        <v>138</v>
      </c>
      <c r="AB106" s="107" t="str">
        <f>IFERROR(VLOOKUP($A106,'★共通（5-1-1）'!$A$9:$AH$126,28,FALSE)&amp;"","")</f>
        <v>138</v>
      </c>
      <c r="AC106" s="107" t="str">
        <f>IFERROR(VLOOKUP($A106,'★共通（5-1-1）'!$A$9:$AH$126,29,FALSE)&amp;"","")</f>
        <v>138</v>
      </c>
      <c r="AD106" s="107" t="str">
        <f>IFERROR(VLOOKUP($A106,'★共通（5-1-1）'!$A$9:$AH$126,30,FALSE)&amp;"","")</f>
        <v>138</v>
      </c>
      <c r="AE106" s="107" t="str">
        <f>IFERROR(VLOOKUP($A106,'★共通（5-1-1）'!$A$9:$AH$126,31,FALSE)&amp;"","")</f>
        <v>138</v>
      </c>
      <c r="AF106" s="107" t="str">
        <f>IFERROR(VLOOKUP($A106,'★共通（5-1-1）'!$A$9:$AH$126,32,FALSE)&amp;"","")</f>
        <v>138</v>
      </c>
      <c r="AG106" s="107" t="str">
        <f>IFERROR(VLOOKUP($A106,'★共通（5-1-1）'!$A$9:$AH$126,33,FALSE)&amp;"","")</f>
        <v>138</v>
      </c>
      <c r="AH106" s="107" t="str">
        <f>IFERROR(VLOOKUP($A106,'★共通（5-1-1）'!$A$9:$AH$126,34,FALSE)&amp;"","")</f>
        <v>138</v>
      </c>
    </row>
    <row r="107" spans="1:37" ht="74.25" customHeight="1">
      <c r="A107" s="105">
        <v>100</v>
      </c>
      <c r="B107" s="105" t="str">
        <f>IFERROR(VLOOKUP($A107,'★共通（5-1-1）'!$A$9:$AH$126,2,FALSE)&amp;"","")</f>
        <v>運営基準の見直し</v>
      </c>
      <c r="C107" s="106" t="str">
        <f>IFERROR(VLOOKUP($A107,'★共通（5-1-1）'!$A$9:$AH$126,3,FALSE)&amp;"","")</f>
        <v>運営規程等の掲示に係る見直し</v>
      </c>
      <c r="D107" s="105" t="str">
        <f>IFERROR(VLOOKUP($A107,'★共通（5-1-1）'!$A$9:$AH$126,4,FALSE)&amp;"","")</f>
        <v/>
      </c>
      <c r="E107" s="105" t="str">
        <f>IFERROR(VLOOKUP($A107,'★共通（5-1-1）'!$A$9:$AH$126,5,FALSE)&amp;"","")</f>
        <v/>
      </c>
      <c r="F107" s="106" t="str">
        <f>IFERROR(VLOOKUP($A107,'★共通（5-1-1）'!$A$9:$AH$126,6,FALSE)&amp;"","")</f>
        <v>・介護サービス事業者の業務負担軽減や利用者の利便性の向上を図る観点から、運営規程等の重要事項について、事業所の掲示だけでなく、閲覧可能な形でファイル等で備え置くこと等を可能とする。</v>
      </c>
      <c r="G107" s="107" t="str">
        <f>IFERROR(VLOOKUP($A107,'★共通（5-1-1）'!$A$9:$AH$126,7,FALSE)&amp;"","")</f>
        <v>139</v>
      </c>
      <c r="H107" s="107" t="str">
        <f>IFERROR(VLOOKUP($A107,'★共通（5-1-1）'!$A$9:$AH$126,8,FALSE)&amp;"","")</f>
        <v>139</v>
      </c>
      <c r="I107" s="107" t="str">
        <f>IFERROR(VLOOKUP($A107,'★共通（5-1-1）'!$A$9:$AH$126,9,FALSE)&amp;"","")</f>
        <v>139</v>
      </c>
      <c r="J107" s="107" t="str">
        <f>IFERROR(VLOOKUP($A107,'★共通（5-1-1）'!$A$9:$AH$126,10,FALSE)&amp;"","")</f>
        <v>139</v>
      </c>
      <c r="K107" s="107" t="str">
        <f>IFERROR(VLOOKUP($A107,'★共通（5-1-1）'!$A$9:$AH$126,11,FALSE)&amp;"","")</f>
        <v>139</v>
      </c>
      <c r="L107" s="107" t="str">
        <f>IFERROR(VLOOKUP($A107,'★共通（5-1-1）'!$A$9:$AH$126,12,FALSE)&amp;"","")</f>
        <v>139</v>
      </c>
      <c r="M107" s="107" t="str">
        <f>IFERROR(VLOOKUP($A107,'★共通（5-1-1）'!$A$9:$AH$126,13,FALSE)&amp;"","")</f>
        <v>139</v>
      </c>
      <c r="N107" s="107" t="str">
        <f>IFERROR(VLOOKUP($A107,'★共通（5-1-1）'!$A$9:$AH$126,14,FALSE)&amp;"","")</f>
        <v>139</v>
      </c>
      <c r="O107" s="107" t="str">
        <f>IFERROR(VLOOKUP($A107,'★共通（5-1-1）'!$A$9:$AH$126,15,FALSE)&amp;"","")</f>
        <v>139</v>
      </c>
      <c r="P107" s="107" t="str">
        <f>IFERROR(VLOOKUP($A107,'★共通（5-1-1）'!$A$9:$AH$126,16,FALSE)&amp;"","")</f>
        <v>139</v>
      </c>
      <c r="Q107" s="107" t="str">
        <f>IFERROR(VLOOKUP($A107,'★共通（5-1-1）'!$A$9:$AH$126,17,FALSE)&amp;"","")</f>
        <v>139</v>
      </c>
      <c r="R107" s="107" t="str">
        <f>IFERROR(VLOOKUP($A107,'★共通（5-1-1）'!$A$9:$AH$126,18,FALSE)&amp;"","")</f>
        <v>139</v>
      </c>
      <c r="S107" s="107" t="str">
        <f>IFERROR(VLOOKUP($A107,'★共通（5-1-1）'!$A$9:$AH$126,19,FALSE)&amp;"","")</f>
        <v>139</v>
      </c>
      <c r="T107" s="107" t="str">
        <f>IFERROR(VLOOKUP($A107,'★共通（5-1-1）'!$A$9:$AH$126,20,FALSE)&amp;"","")</f>
        <v>139</v>
      </c>
      <c r="U107" s="107" t="str">
        <f>IFERROR(VLOOKUP($A107,'★共通（5-1-1）'!$A$9:$AH$126,21,FALSE)&amp;"","")</f>
        <v>139</v>
      </c>
      <c r="V107" s="107" t="str">
        <f>IFERROR(VLOOKUP($A107,'★共通（5-1-1）'!$A$9:$AH$126,22,FALSE)&amp;"","")</f>
        <v>139</v>
      </c>
      <c r="W107" s="107" t="str">
        <f>IFERROR(VLOOKUP($A107,'★共通（5-1-1）'!$A$9:$AH$126,23,FALSE)&amp;"","")</f>
        <v>139</v>
      </c>
      <c r="X107" s="107" t="str">
        <f>IFERROR(VLOOKUP($A107,'★共通（5-1-1）'!$A$9:$AH$126,24,FALSE)&amp;"","")</f>
        <v>139</v>
      </c>
      <c r="Y107" s="107" t="str">
        <f>IFERROR(VLOOKUP($A107,'★共通（5-1-1）'!$A$9:$AH$126,25,FALSE)&amp;"","")</f>
        <v>139</v>
      </c>
      <c r="Z107" s="107" t="str">
        <f>IFERROR(VLOOKUP($A107,'★共通（5-1-1）'!$A$9:$AH$126,26,FALSE)&amp;"","")</f>
        <v>139</v>
      </c>
      <c r="AA107" s="107" t="str">
        <f>IFERROR(VLOOKUP($A107,'★共通（5-1-1）'!$A$9:$AH$126,27,FALSE)&amp;"","")</f>
        <v>139</v>
      </c>
      <c r="AB107" s="107" t="str">
        <f>IFERROR(VLOOKUP($A107,'★共通（5-1-1）'!$A$9:$AH$126,28,FALSE)&amp;"","")</f>
        <v>139</v>
      </c>
      <c r="AC107" s="107" t="str">
        <f>IFERROR(VLOOKUP($A107,'★共通（5-1-1）'!$A$9:$AH$126,29,FALSE)&amp;"","")</f>
        <v>139</v>
      </c>
      <c r="AD107" s="107" t="str">
        <f>IFERROR(VLOOKUP($A107,'★共通（5-1-1）'!$A$9:$AH$126,30,FALSE)&amp;"","")</f>
        <v>139</v>
      </c>
      <c r="AE107" s="107" t="str">
        <f>IFERROR(VLOOKUP($A107,'★共通（5-1-1）'!$A$9:$AH$126,31,FALSE)&amp;"","")</f>
        <v>139</v>
      </c>
      <c r="AF107" s="107" t="str">
        <f>IFERROR(VLOOKUP($A107,'★共通（5-1-1）'!$A$9:$AH$126,32,FALSE)&amp;"","")</f>
        <v>139</v>
      </c>
      <c r="AG107" s="107" t="str">
        <f>IFERROR(VLOOKUP($A107,'★共通（5-1-1）'!$A$9:$AH$126,33,FALSE)&amp;"","")</f>
        <v>139</v>
      </c>
      <c r="AH107" s="107" t="str">
        <f>IFERROR(VLOOKUP($A107,'★共通（5-1-1）'!$A$9:$AH$126,34,FALSE)&amp;"","")</f>
        <v>139</v>
      </c>
    </row>
    <row r="108" spans="1:37" ht="125.25" customHeight="1">
      <c r="A108" s="105">
        <v>101</v>
      </c>
      <c r="B108" s="105" t="str">
        <f>IFERROR(VLOOKUP($A108,'★共通（5-1-1）'!$A$9:$AH$126,2,FALSE)&amp;"","")</f>
        <v>介護報酬の見直し</v>
      </c>
      <c r="C108" s="106" t="str">
        <f>IFERROR(VLOOKUP($A108,'★共通（5-1-1）'!$A$9:$AH$126,3,FALSE)&amp;"","")</f>
        <v>同一建物減算適用時等の区分支給限度基準額の計算方法の適正化</v>
      </c>
      <c r="D108" s="105" t="str">
        <f>IFERROR(VLOOKUP($A108,'★共通（5-1-1）'!$A$9:$AH$126,4,FALSE)&amp;"","")</f>
        <v>同一建物減算</v>
      </c>
      <c r="E108" s="105" t="str">
        <f>IFERROR(VLOOKUP($A108,'★共通（5-1-1）'!$A$9:$AH$126,5,FALSE)&amp;"","")</f>
        <v/>
      </c>
      <c r="F108" s="106" t="str">
        <f>IFERROR(VLOOKUP($A108,'★共通（5-1-1）'!$A$9:$AH$126,6,FALSE)&amp;"","")</f>
        <v xml:space="preserve">・通所系サービス、多機能系サービスについて、同一建物等居住者に係る減算の適用を受ける者と当該減算の適用を受けない者との公平性の観点から、当該減算等の適用を受ける者の区分支給限度基準額の管理において、減算等の適用前の単位数を用いることとする。
また、通所介護、通所リハビリテーションについて、通常規模型のサービスを利用する者と大規模型のサービスを利用する者との公平性の観点から、大規模型の報酬が適用される事業所を利用する者の区分支給限度基準額の管理において、通常規模型の単位数を用いることとする。
</v>
      </c>
      <c r="G108" s="107" t="str">
        <f>IFERROR(VLOOKUP($A108,'★共通（5-1-1）'!$A$9:$AH$126,7,FALSE)&amp;"","")</f>
        <v/>
      </c>
      <c r="H108" s="107" t="str">
        <f>IFERROR(VLOOKUP($A108,'★共通（5-1-1）'!$A$9:$AH$126,8,FALSE)&amp;"","")</f>
        <v/>
      </c>
      <c r="I108" s="107" t="str">
        <f>IFERROR(VLOOKUP($A108,'★共通（5-1-1）'!$A$9:$AH$126,9,FALSE)&amp;"","")</f>
        <v/>
      </c>
      <c r="J108" s="107" t="str">
        <f>IFERROR(VLOOKUP($A108,'★共通（5-1-1）'!$A$9:$AH$126,10,FALSE)&amp;"","")</f>
        <v/>
      </c>
      <c r="K108" s="107" t="str">
        <f>IFERROR(VLOOKUP($A108,'★共通（5-1-1）'!$A$9:$AH$126,11,FALSE)&amp;"","")</f>
        <v/>
      </c>
      <c r="L108" s="107" t="str">
        <f>IFERROR(VLOOKUP($A108,'★共通（5-1-1）'!$A$9:$AH$126,12,FALSE)&amp;"","")</f>
        <v>142</v>
      </c>
      <c r="M108" s="107" t="str">
        <f>IFERROR(VLOOKUP($A108,'★共通（5-1-1）'!$A$9:$AH$126,13,FALSE)&amp;"","")</f>
        <v>142</v>
      </c>
      <c r="N108" s="107" t="str">
        <f>IFERROR(VLOOKUP($A108,'★共通（5-1-1）'!$A$9:$AH$126,14,FALSE)&amp;"","")</f>
        <v/>
      </c>
      <c r="O108" s="107" t="str">
        <f>IFERROR(VLOOKUP($A108,'★共通（5-1-1）'!$A$9:$AH$126,15,FALSE)&amp;"","")</f>
        <v/>
      </c>
      <c r="P108" s="107" t="str">
        <f>IFERROR(VLOOKUP($A108,'★共通（5-1-1）'!$A$9:$AH$126,16,FALSE)&amp;"","")</f>
        <v/>
      </c>
      <c r="Q108" s="107" t="str">
        <f>IFERROR(VLOOKUP($A108,'★共通（5-1-1）'!$A$9:$AH$126,17,FALSE)&amp;"","")</f>
        <v/>
      </c>
      <c r="R108" s="107" t="str">
        <f>IFERROR(VLOOKUP($A108,'★共通（5-1-1）'!$A$9:$AH$126,18,FALSE)&amp;"","")</f>
        <v/>
      </c>
      <c r="S108" s="107" t="str">
        <f>IFERROR(VLOOKUP($A108,'★共通（5-1-1）'!$A$9:$AH$126,19,FALSE)&amp;"","")</f>
        <v/>
      </c>
      <c r="T108" s="107" t="str">
        <f>IFERROR(VLOOKUP($A108,'★共通（5-1-1）'!$A$9:$AH$126,20,FALSE)&amp;"","")</f>
        <v/>
      </c>
      <c r="U108" s="107" t="str">
        <f>IFERROR(VLOOKUP($A108,'★共通（5-1-1）'!$A$9:$AH$126,21,FALSE)&amp;"","")</f>
        <v>142</v>
      </c>
      <c r="V108" s="107" t="str">
        <f>IFERROR(VLOOKUP($A108,'★共通（5-1-1）'!$A$9:$AH$126,22,FALSE)&amp;"","")</f>
        <v>142</v>
      </c>
      <c r="W108" s="107" t="str">
        <f>IFERROR(VLOOKUP($A108,'★共通（5-1-1）'!$A$9:$AH$126,23,FALSE)&amp;"","")</f>
        <v>142</v>
      </c>
      <c r="X108" s="107" t="str">
        <f>IFERROR(VLOOKUP($A108,'★共通（5-1-1）'!$A$9:$AH$126,24,FALSE)&amp;"","")</f>
        <v>142</v>
      </c>
      <c r="Y108" s="107" t="str">
        <f>IFERROR(VLOOKUP($A108,'★共通（5-1-1）'!$A$9:$AH$126,25,FALSE)&amp;"","")</f>
        <v/>
      </c>
      <c r="Z108" s="107" t="str">
        <f>IFERROR(VLOOKUP($A108,'★共通（5-1-1）'!$A$9:$AH$126,26,FALSE)&amp;"","")</f>
        <v/>
      </c>
      <c r="AA108" s="107" t="str">
        <f>IFERROR(VLOOKUP($A108,'★共通（5-1-1）'!$A$9:$AH$126,27,FALSE)&amp;"","")</f>
        <v/>
      </c>
      <c r="AB108" s="107" t="str">
        <f>IFERROR(VLOOKUP($A108,'★共通（5-1-1）'!$A$9:$AH$126,28,FALSE)&amp;"","")</f>
        <v>142</v>
      </c>
      <c r="AC108" s="107" t="str">
        <f>IFERROR(VLOOKUP($A108,'★共通（5-1-1）'!$A$9:$AH$126,29,FALSE)&amp;"","")</f>
        <v/>
      </c>
      <c r="AD108" s="107" t="str">
        <f>IFERROR(VLOOKUP($A108,'★共通（5-1-1）'!$A$9:$AH$126,30,FALSE)&amp;"","")</f>
        <v/>
      </c>
      <c r="AE108" s="107" t="str">
        <f>IFERROR(VLOOKUP($A108,'★共通（5-1-1）'!$A$9:$AH$126,31,FALSE)&amp;"","")</f>
        <v/>
      </c>
      <c r="AF108" s="107" t="str">
        <f>IFERROR(VLOOKUP($A108,'★共通（5-1-1）'!$A$9:$AH$126,32,FALSE)&amp;"","")</f>
        <v/>
      </c>
      <c r="AG108" s="107" t="str">
        <f>IFERROR(VLOOKUP($A108,'★共通（5-1-1）'!$A$9:$AH$126,33,FALSE)&amp;"","")</f>
        <v/>
      </c>
      <c r="AH108" s="107" t="str">
        <f>IFERROR(VLOOKUP($A108,'★共通（5-1-1）'!$A$9:$AH$126,34,FALSE)&amp;"","")</f>
        <v/>
      </c>
    </row>
    <row r="109" spans="1:37" ht="78" customHeight="1">
      <c r="A109" s="105">
        <v>102</v>
      </c>
      <c r="B109" s="105" t="str">
        <f>IFERROR(VLOOKUP($A109,'★共通（5-1-1）'!$A$9:$AH$126,2,FALSE)&amp;"","")</f>
        <v>介護報酬の見直し</v>
      </c>
      <c r="C109" s="106" t="str">
        <f>IFERROR(VLOOKUP($A109,'★共通（5-1-1）'!$A$9:$AH$126,3,FALSE)&amp;"","")</f>
        <v>夜間対応型訪問介護の基本報酬の見直し</v>
      </c>
      <c r="D109" s="105" t="str">
        <f>IFERROR(VLOOKUP($A109,'★共通（5-1-1）'!$A$9:$AH$126,4,FALSE)&amp;"","")</f>
        <v/>
      </c>
      <c r="E109" s="105" t="str">
        <f>IFERROR(VLOOKUP($A109,'★共通（5-1-1）'!$A$9:$AH$126,5,FALSE)&amp;"","")</f>
        <v/>
      </c>
      <c r="F109" s="106" t="str">
        <f>IFERROR(VLOOKUP($A109,'★共通（5-1-1）'!$A$9:$AH$126,6,FALSE)&amp;"","")</f>
        <v>・定額のオペレーションサービス部分（基本夜間対応型訪問介護費）と出来高の訪問サービス部分（定期巡回サービス費及び随時訪問サービス費）で構成される夜間対応型訪問介護費（Ⅰ）について、月に一度も訪問サービスを受けていない利用者が存在するなどの給付実態を踏まえて、定額オペレーションサービス部分の評価の適正化を行う。</v>
      </c>
      <c r="G109" s="107" t="str">
        <f>IFERROR(VLOOKUP($A109,'★共通（5-1-1）'!$A$9:$AH$126,7,FALSE)&amp;"","")</f>
        <v/>
      </c>
      <c r="H109" s="107" t="str">
        <f>IFERROR(VLOOKUP($A109,'★共通（5-1-1）'!$A$9:$AH$126,8,FALSE)&amp;"","")</f>
        <v/>
      </c>
      <c r="I109" s="107" t="str">
        <f>IFERROR(VLOOKUP($A109,'★共通（5-1-1）'!$A$9:$AH$126,9,FALSE)&amp;"","")</f>
        <v/>
      </c>
      <c r="J109" s="107" t="str">
        <f>IFERROR(VLOOKUP($A109,'★共通（5-1-1）'!$A$9:$AH$126,10,FALSE)&amp;"","")</f>
        <v/>
      </c>
      <c r="K109" s="107" t="str">
        <f>IFERROR(VLOOKUP($A109,'★共通（5-1-1）'!$A$9:$AH$126,11,FALSE)&amp;"","")</f>
        <v/>
      </c>
      <c r="L109" s="107" t="str">
        <f>IFERROR(VLOOKUP($A109,'★共通（5-1-1）'!$A$9:$AH$126,12,FALSE)&amp;"","")</f>
        <v/>
      </c>
      <c r="M109" s="107" t="str">
        <f>IFERROR(VLOOKUP($A109,'★共通（5-1-1）'!$A$9:$AH$126,13,FALSE)&amp;"","")</f>
        <v/>
      </c>
      <c r="N109" s="107" t="str">
        <f>IFERROR(VLOOKUP($A109,'★共通（5-1-1）'!$A$9:$AH$126,14,FALSE)&amp;"","")</f>
        <v/>
      </c>
      <c r="O109" s="107" t="str">
        <f>IFERROR(VLOOKUP($A109,'★共通（5-1-1）'!$A$9:$AH$126,15,FALSE)&amp;"","")</f>
        <v/>
      </c>
      <c r="P109" s="107" t="str">
        <f>IFERROR(VLOOKUP($A109,'★共通（5-1-1）'!$A$9:$AH$126,16,FALSE)&amp;"","")</f>
        <v/>
      </c>
      <c r="Q109" s="107" t="str">
        <f>IFERROR(VLOOKUP($A109,'★共通（5-1-1）'!$A$9:$AH$126,17,FALSE)&amp;"","")</f>
        <v/>
      </c>
      <c r="R109" s="107" t="str">
        <f>IFERROR(VLOOKUP($A109,'★共通（5-1-1）'!$A$9:$AH$126,18,FALSE)&amp;"","")</f>
        <v/>
      </c>
      <c r="S109" s="107" t="str">
        <f>IFERROR(VLOOKUP($A109,'★共通（5-1-1）'!$A$9:$AH$126,19,FALSE)&amp;"","")</f>
        <v/>
      </c>
      <c r="T109" s="107" t="str">
        <f>IFERROR(VLOOKUP($A109,'★共通（5-1-1）'!$A$9:$AH$126,20,FALSE)&amp;"","")</f>
        <v>143</v>
      </c>
      <c r="U109" s="107" t="str">
        <f>IFERROR(VLOOKUP($A109,'★共通（5-1-1）'!$A$9:$AH$126,21,FALSE)&amp;"","")</f>
        <v/>
      </c>
      <c r="V109" s="107" t="str">
        <f>IFERROR(VLOOKUP($A109,'★共通（5-1-1）'!$A$9:$AH$126,22,FALSE)&amp;"","")</f>
        <v/>
      </c>
      <c r="W109" s="107" t="str">
        <f>IFERROR(VLOOKUP($A109,'★共通（5-1-1）'!$A$9:$AH$126,23,FALSE)&amp;"","")</f>
        <v/>
      </c>
      <c r="X109" s="107" t="str">
        <f>IFERROR(VLOOKUP($A109,'★共通（5-1-1）'!$A$9:$AH$126,24,FALSE)&amp;"","")</f>
        <v/>
      </c>
      <c r="Y109" s="107" t="str">
        <f>IFERROR(VLOOKUP($A109,'★共通（5-1-1）'!$A$9:$AH$126,25,FALSE)&amp;"","")</f>
        <v/>
      </c>
      <c r="Z109" s="107" t="str">
        <f>IFERROR(VLOOKUP($A109,'★共通（5-1-1）'!$A$9:$AH$126,26,FALSE)&amp;"","")</f>
        <v/>
      </c>
      <c r="AA109" s="107" t="str">
        <f>IFERROR(VLOOKUP($A109,'★共通（5-1-1）'!$A$9:$AH$126,27,FALSE)&amp;"","")</f>
        <v/>
      </c>
      <c r="AB109" s="107" t="str">
        <f>IFERROR(VLOOKUP($A109,'★共通（5-1-1）'!$A$9:$AH$126,28,FALSE)&amp;"","")</f>
        <v/>
      </c>
      <c r="AC109" s="107" t="str">
        <f>IFERROR(VLOOKUP($A109,'★共通（5-1-1）'!$A$9:$AH$126,29,FALSE)&amp;"","")</f>
        <v/>
      </c>
      <c r="AD109" s="107" t="str">
        <f>IFERROR(VLOOKUP($A109,'★共通（5-1-1）'!$A$9:$AH$126,30,FALSE)&amp;"","")</f>
        <v/>
      </c>
      <c r="AE109" s="107" t="str">
        <f>IFERROR(VLOOKUP($A109,'★共通（5-1-1）'!$A$9:$AH$126,31,FALSE)&amp;"","")</f>
        <v/>
      </c>
      <c r="AF109" s="107" t="str">
        <f>IFERROR(VLOOKUP($A109,'★共通（5-1-1）'!$A$9:$AH$126,32,FALSE)&amp;"","")</f>
        <v/>
      </c>
      <c r="AG109" s="107" t="str">
        <f>IFERROR(VLOOKUP($A109,'★共通（5-1-1）'!$A$9:$AH$126,33,FALSE)&amp;"","")</f>
        <v/>
      </c>
      <c r="AH109" s="107" t="str">
        <f>IFERROR(VLOOKUP($A109,'★共通（5-1-1）'!$A$9:$AH$126,34,FALSE)&amp;"","")</f>
        <v/>
      </c>
    </row>
    <row r="110" spans="1:37" ht="77.25" customHeight="1">
      <c r="A110" s="105">
        <v>103</v>
      </c>
      <c r="B110" s="105" t="str">
        <f>IFERROR(VLOOKUP($A110,'★共通（5-1-1）'!$A$9:$AH$126,2,FALSE)&amp;"","")</f>
        <v>介護報酬の見直し</v>
      </c>
      <c r="C110" s="106" t="str">
        <f>IFERROR(VLOOKUP($A110,'★共通（5-1-1）'!$A$9:$AH$126,3,FALSE)&amp;"","")</f>
        <v>訪問看護の機能強化</v>
      </c>
      <c r="D110" s="105" t="str">
        <f>IFERROR(VLOOKUP($A110,'★共通（5-1-1）'!$A$9:$AH$126,4,FALSE)&amp;"","")</f>
        <v/>
      </c>
      <c r="E110" s="105" t="str">
        <f>IFERROR(VLOOKUP($A110,'★共通（5-1-1）'!$A$9:$AH$126,5,FALSE)&amp;"","")</f>
        <v/>
      </c>
      <c r="F110" s="106" t="str">
        <f>IFERROR(VLOOKUP($A110,'★共通（5-1-1）'!$A$9:$AH$126,6,FALSE)&amp;"","")</f>
        <v>・訪問看護の機能強化を図る観点から、理学療法士等によるサービス提供の状況や他の介護サービス等との役割分担も踏まえて、理学療法士・作業療法士・言語聴覚士が行う訪問看護及び介護予防訪問看護について、評価や提供回数等の見直しを行う。</v>
      </c>
      <c r="G110" s="107" t="str">
        <f>IFERROR(VLOOKUP($A110,'★共通（5-1-1）'!$A$9:$AH$126,7,FALSE)&amp;"","")</f>
        <v/>
      </c>
      <c r="H110" s="107" t="str">
        <f>IFERROR(VLOOKUP($A110,'★共通（5-1-1）'!$A$9:$AH$126,8,FALSE)&amp;"","")</f>
        <v/>
      </c>
      <c r="I110" s="107" t="str">
        <f>IFERROR(VLOOKUP($A110,'★共通（5-1-1）'!$A$9:$AH$126,9,FALSE)&amp;"","")</f>
        <v>144</v>
      </c>
      <c r="J110" s="107" t="str">
        <f>IFERROR(VLOOKUP($A110,'★共通（5-1-1）'!$A$9:$AH$126,10,FALSE)&amp;"","")</f>
        <v/>
      </c>
      <c r="K110" s="107" t="str">
        <f>IFERROR(VLOOKUP($A110,'★共通（5-1-1）'!$A$9:$AH$126,11,FALSE)&amp;"","")</f>
        <v/>
      </c>
      <c r="L110" s="107" t="str">
        <f>IFERROR(VLOOKUP($A110,'★共通（5-1-1）'!$A$9:$AH$126,12,FALSE)&amp;"","")</f>
        <v/>
      </c>
      <c r="M110" s="107" t="str">
        <f>IFERROR(VLOOKUP($A110,'★共通（5-1-1）'!$A$9:$AH$126,13,FALSE)&amp;"","")</f>
        <v/>
      </c>
      <c r="N110" s="107" t="str">
        <f>IFERROR(VLOOKUP($A110,'★共通（5-1-1）'!$A$9:$AH$126,14,FALSE)&amp;"","")</f>
        <v/>
      </c>
      <c r="O110" s="107" t="str">
        <f>IFERROR(VLOOKUP($A110,'★共通（5-1-1）'!$A$9:$AH$126,15,FALSE)&amp;"","")</f>
        <v/>
      </c>
      <c r="P110" s="107" t="str">
        <f>IFERROR(VLOOKUP($A110,'★共通（5-1-1）'!$A$9:$AH$126,16,FALSE)&amp;"","")</f>
        <v/>
      </c>
      <c r="Q110" s="107" t="str">
        <f>IFERROR(VLOOKUP($A110,'★共通（5-1-1）'!$A$9:$AH$126,17,FALSE)&amp;"","")</f>
        <v/>
      </c>
      <c r="R110" s="107" t="str">
        <f>IFERROR(VLOOKUP($A110,'★共通（5-1-1）'!$A$9:$AH$126,18,FALSE)&amp;"","")</f>
        <v/>
      </c>
      <c r="S110" s="107" t="str">
        <f>IFERROR(VLOOKUP($A110,'★共通（5-1-1）'!$A$9:$AH$126,19,FALSE)&amp;"","")</f>
        <v/>
      </c>
      <c r="T110" s="107" t="str">
        <f>IFERROR(VLOOKUP($A110,'★共通（5-1-1）'!$A$9:$AH$126,20,FALSE)&amp;"","")</f>
        <v/>
      </c>
      <c r="U110" s="107" t="str">
        <f>IFERROR(VLOOKUP($A110,'★共通（5-1-1）'!$A$9:$AH$126,21,FALSE)&amp;"","")</f>
        <v/>
      </c>
      <c r="V110" s="107" t="str">
        <f>IFERROR(VLOOKUP($A110,'★共通（5-1-1）'!$A$9:$AH$126,22,FALSE)&amp;"","")</f>
        <v/>
      </c>
      <c r="W110" s="107" t="str">
        <f>IFERROR(VLOOKUP($A110,'★共通（5-1-1）'!$A$9:$AH$126,23,FALSE)&amp;"","")</f>
        <v/>
      </c>
      <c r="X110" s="107" t="str">
        <f>IFERROR(VLOOKUP($A110,'★共通（5-1-1）'!$A$9:$AH$126,24,FALSE)&amp;"","")</f>
        <v/>
      </c>
      <c r="Y110" s="107" t="str">
        <f>IFERROR(VLOOKUP($A110,'★共通（5-1-1）'!$A$9:$AH$126,25,FALSE)&amp;"","")</f>
        <v/>
      </c>
      <c r="Z110" s="107" t="str">
        <f>IFERROR(VLOOKUP($A110,'★共通（5-1-1）'!$A$9:$AH$126,26,FALSE)&amp;"","")</f>
        <v/>
      </c>
      <c r="AA110" s="107" t="str">
        <f>IFERROR(VLOOKUP($A110,'★共通（5-1-1）'!$A$9:$AH$126,27,FALSE)&amp;"","")</f>
        <v/>
      </c>
      <c r="AB110" s="107" t="str">
        <f>IFERROR(VLOOKUP($A110,'★共通（5-1-1）'!$A$9:$AH$126,28,FALSE)&amp;"","")</f>
        <v/>
      </c>
      <c r="AC110" s="107" t="str">
        <f>IFERROR(VLOOKUP($A110,'★共通（5-1-1）'!$A$9:$AH$126,29,FALSE)&amp;"","")</f>
        <v/>
      </c>
      <c r="AD110" s="107" t="str">
        <f>IFERROR(VLOOKUP($A110,'★共通（5-1-1）'!$A$9:$AH$126,30,FALSE)&amp;"","")</f>
        <v/>
      </c>
      <c r="AE110" s="107" t="str">
        <f>IFERROR(VLOOKUP($A110,'★共通（5-1-1）'!$A$9:$AH$126,31,FALSE)&amp;"","")</f>
        <v/>
      </c>
      <c r="AF110" s="107" t="str">
        <f>IFERROR(VLOOKUP($A110,'★共通（5-1-1）'!$A$9:$AH$126,32,FALSE)&amp;"","")</f>
        <v/>
      </c>
      <c r="AG110" s="107" t="str">
        <f>IFERROR(VLOOKUP($A110,'★共通（5-1-1）'!$A$9:$AH$126,33,FALSE)&amp;"","")</f>
        <v/>
      </c>
      <c r="AH110" s="107" t="str">
        <f>IFERROR(VLOOKUP($A110,'★共通（5-1-1）'!$A$9:$AH$126,34,FALSE)&amp;"","")</f>
        <v/>
      </c>
    </row>
    <row r="111" spans="1:37" ht="78" customHeight="1">
      <c r="A111" s="105">
        <v>104</v>
      </c>
      <c r="B111" s="105" t="str">
        <f>IFERROR(VLOOKUP($A111,'★共通（5-1-1）'!$A$9:$AH$126,2,FALSE)&amp;"","")</f>
        <v>介護報酬の見直し</v>
      </c>
      <c r="C111" s="106" t="str">
        <f>IFERROR(VLOOKUP($A111,'★共通（5-1-1）'!$A$9:$AH$126,3,FALSE)&amp;"","")</f>
        <v>長期期間利用の介護予防リハビリテーションの適正化</v>
      </c>
      <c r="D111" s="105" t="str">
        <f>IFERROR(VLOOKUP($A111,'★共通（5-1-1）'!$A$9:$AH$126,4,FALSE)&amp;"","")</f>
        <v/>
      </c>
      <c r="E111" s="105" t="str">
        <f>IFERROR(VLOOKUP($A111,'★共通（5-1-1）'!$A$9:$AH$126,5,FALSE)&amp;"","")</f>
        <v/>
      </c>
      <c r="F111" s="106" t="str">
        <f>IFERROR(VLOOKUP($A111,'★共通（5-1-1）'!$A$9:$AH$126,6,FALSE)&amp;"","")</f>
        <v>・近年の受給者数や利用期間及び利用者のADL 等を踏まえ、適切なサービス提供とする観点から、介護予防サービスにおけるリハビリテーションについて、利用開始から一定期間が経過した後の評価の見直しを行う。</v>
      </c>
      <c r="G111" s="107" t="str">
        <f>IFERROR(VLOOKUP($A111,'★共通（5-1-1）'!$A$9:$AH$126,7,FALSE)&amp;"","")</f>
        <v/>
      </c>
      <c r="H111" s="107" t="str">
        <f>IFERROR(VLOOKUP($A111,'★共通（5-1-1）'!$A$9:$AH$126,8,FALSE)&amp;"","")</f>
        <v/>
      </c>
      <c r="I111" s="107" t="str">
        <f>IFERROR(VLOOKUP($A111,'★共通（5-1-1）'!$A$9:$AH$126,9,FALSE)&amp;"","")</f>
        <v/>
      </c>
      <c r="J111" s="107" t="str">
        <f>IFERROR(VLOOKUP($A111,'★共通（5-1-1）'!$A$9:$AH$126,10,FALSE)&amp;"","")</f>
        <v>145※予防のみ</v>
      </c>
      <c r="K111" s="107" t="str">
        <f>IFERROR(VLOOKUP($A111,'★共通（5-1-1）'!$A$9:$AH$126,11,FALSE)&amp;"","")</f>
        <v/>
      </c>
      <c r="L111" s="107" t="str">
        <f>IFERROR(VLOOKUP($A111,'★共通（5-1-1）'!$A$9:$AH$126,12,FALSE)&amp;"","")</f>
        <v/>
      </c>
      <c r="M111" s="107" t="str">
        <f>IFERROR(VLOOKUP($A111,'★共通（5-1-1）'!$A$9:$AH$126,13,FALSE)&amp;"","")</f>
        <v>145※予防のみ</v>
      </c>
      <c r="N111" s="107" t="str">
        <f>IFERROR(VLOOKUP($A111,'★共通（5-1-1）'!$A$9:$AH$126,14,FALSE)&amp;"","")</f>
        <v/>
      </c>
      <c r="O111" s="107" t="str">
        <f>IFERROR(VLOOKUP($A111,'★共通（5-1-1）'!$A$9:$AH$126,15,FALSE)&amp;"","")</f>
        <v/>
      </c>
      <c r="P111" s="107" t="str">
        <f>IFERROR(VLOOKUP($A111,'★共通（5-1-1）'!$A$9:$AH$126,16,FALSE)&amp;"","")</f>
        <v/>
      </c>
      <c r="Q111" s="107" t="str">
        <f>IFERROR(VLOOKUP($A111,'★共通（5-1-1）'!$A$9:$AH$126,17,FALSE)&amp;"","")</f>
        <v/>
      </c>
      <c r="R111" s="107" t="str">
        <f>IFERROR(VLOOKUP($A111,'★共通（5-1-1）'!$A$9:$AH$126,18,FALSE)&amp;"","")</f>
        <v/>
      </c>
      <c r="S111" s="107" t="str">
        <f>IFERROR(VLOOKUP($A111,'★共通（5-1-1）'!$A$9:$AH$126,19,FALSE)&amp;"","")</f>
        <v/>
      </c>
      <c r="T111" s="107" t="str">
        <f>IFERROR(VLOOKUP($A111,'★共通（5-1-1）'!$A$9:$AH$126,20,FALSE)&amp;"","")</f>
        <v/>
      </c>
      <c r="U111" s="107" t="str">
        <f>IFERROR(VLOOKUP($A111,'★共通（5-1-1）'!$A$9:$AH$126,21,FALSE)&amp;"","")</f>
        <v/>
      </c>
      <c r="V111" s="107" t="str">
        <f>IFERROR(VLOOKUP($A111,'★共通（5-1-1）'!$A$9:$AH$126,22,FALSE)&amp;"","")</f>
        <v/>
      </c>
      <c r="W111" s="107" t="str">
        <f>IFERROR(VLOOKUP($A111,'★共通（5-1-1）'!$A$9:$AH$126,23,FALSE)&amp;"","")</f>
        <v/>
      </c>
      <c r="X111" s="107" t="str">
        <f>IFERROR(VLOOKUP($A111,'★共通（5-1-1）'!$A$9:$AH$126,24,FALSE)&amp;"","")</f>
        <v/>
      </c>
      <c r="Y111" s="107" t="str">
        <f>IFERROR(VLOOKUP($A111,'★共通（5-1-1）'!$A$9:$AH$126,25,FALSE)&amp;"","")</f>
        <v/>
      </c>
      <c r="Z111" s="107" t="str">
        <f>IFERROR(VLOOKUP($A111,'★共通（5-1-1）'!$A$9:$AH$126,26,FALSE)&amp;"","")</f>
        <v/>
      </c>
      <c r="AA111" s="107" t="str">
        <f>IFERROR(VLOOKUP($A111,'★共通（5-1-1）'!$A$9:$AH$126,27,FALSE)&amp;"","")</f>
        <v/>
      </c>
      <c r="AB111" s="107" t="str">
        <f>IFERROR(VLOOKUP($A111,'★共通（5-1-1）'!$A$9:$AH$126,28,FALSE)&amp;"","")</f>
        <v/>
      </c>
      <c r="AC111" s="107" t="str">
        <f>IFERROR(VLOOKUP($A111,'★共通（5-1-1）'!$A$9:$AH$126,29,FALSE)&amp;"","")</f>
        <v/>
      </c>
      <c r="AD111" s="107" t="str">
        <f>IFERROR(VLOOKUP($A111,'★共通（5-1-1）'!$A$9:$AH$126,30,FALSE)&amp;"","")</f>
        <v/>
      </c>
      <c r="AE111" s="107" t="str">
        <f>IFERROR(VLOOKUP($A111,'★共通（5-1-1）'!$A$9:$AH$126,31,FALSE)&amp;"","")</f>
        <v/>
      </c>
      <c r="AF111" s="107" t="str">
        <f>IFERROR(VLOOKUP($A111,'★共通（5-1-1）'!$A$9:$AH$126,32,FALSE)&amp;"","")</f>
        <v/>
      </c>
      <c r="AG111" s="107" t="str">
        <f>IFERROR(VLOOKUP($A111,'★共通（5-1-1）'!$A$9:$AH$126,33,FALSE)&amp;"","")</f>
        <v/>
      </c>
      <c r="AH111" s="107" t="str">
        <f>IFERROR(VLOOKUP($A111,'★共通（5-1-1）'!$A$9:$AH$126,34,FALSE)&amp;"","")</f>
        <v/>
      </c>
      <c r="AI111" s="58"/>
      <c r="AJ111" s="58"/>
      <c r="AK111" s="58"/>
    </row>
    <row r="112" spans="1:37" ht="107.25" customHeight="1">
      <c r="A112" s="105">
        <v>105</v>
      </c>
      <c r="B112" s="105" t="str">
        <f>IFERROR(VLOOKUP($A112,'★共通（5-1-1）'!$A$9:$AH$126,2,FALSE)&amp;"","")</f>
        <v>人員基準・設備基準</v>
      </c>
      <c r="C112" s="106" t="str">
        <f>IFERROR(VLOOKUP($A112,'★共通（5-1-1）'!$A$9:$AH$126,3,FALSE)&amp;"","")</f>
        <v>事業所医師が診療しない場合の減算（未実施減算）の強化</v>
      </c>
      <c r="D112" s="105" t="str">
        <f>IFERROR(VLOOKUP($A112,'★共通（5-1-1）'!$A$9:$AH$126,4,FALSE)&amp;"","")</f>
        <v/>
      </c>
      <c r="E112" s="105" t="str">
        <f>IFERROR(VLOOKUP($A112,'★共通（5-1-1）'!$A$9:$AH$126,5,FALSE)&amp;"","")</f>
        <v/>
      </c>
      <c r="F112" s="106" t="str">
        <f>IFERROR(VLOOKUP($A112,'★共通（5-1-1）'!$A$9:$AH$126,6,FALSE)&amp;"","")</f>
        <v xml:space="preserve">・訪問リハビリテーションについて、リハビリテーション計画の作成にあたって事業所医師が診療せずに「適切な研修の修了等」をした事業所外の医師が診療等した場合に適正化（減算）した単位数で評価を行う診療未実施減算について、事業所の医師の関与を進める観点から、以下の見直しを行う。
　ア 事業所外の医師に求められる「適切な研修の修了等」について、令和３年３月31 日までとされている適用猶予措置期間を３年間延長する。
　イ 未実施減算の単位数の見直しを行う。
</v>
      </c>
      <c r="G112" s="107" t="str">
        <f>IFERROR(VLOOKUP($A112,'★共通（5-1-1）'!$A$9:$AH$126,7,FALSE)&amp;"","")</f>
        <v/>
      </c>
      <c r="H112" s="107" t="str">
        <f>IFERROR(VLOOKUP($A112,'★共通（5-1-1）'!$A$9:$AH$126,8,FALSE)&amp;"","")</f>
        <v/>
      </c>
      <c r="I112" s="107" t="str">
        <f>IFERROR(VLOOKUP($A112,'★共通（5-1-1）'!$A$9:$AH$126,9,FALSE)&amp;"","")</f>
        <v/>
      </c>
      <c r="J112" s="107" t="str">
        <f>IFERROR(VLOOKUP($A112,'★共通（5-1-1）'!$A$9:$AH$126,10,FALSE)&amp;"","")</f>
        <v>146</v>
      </c>
      <c r="K112" s="107" t="str">
        <f>IFERROR(VLOOKUP($A112,'★共通（5-1-1）'!$A$9:$AH$126,11,FALSE)&amp;"","")</f>
        <v/>
      </c>
      <c r="L112" s="107" t="str">
        <f>IFERROR(VLOOKUP($A112,'★共通（5-1-1）'!$A$9:$AH$126,12,FALSE)&amp;"","")</f>
        <v/>
      </c>
      <c r="M112" s="107" t="str">
        <f>IFERROR(VLOOKUP($A112,'★共通（5-1-1）'!$A$9:$AH$126,13,FALSE)&amp;"","")</f>
        <v/>
      </c>
      <c r="N112" s="107" t="str">
        <f>IFERROR(VLOOKUP($A112,'★共通（5-1-1）'!$A$9:$AH$126,14,FALSE)&amp;"","")</f>
        <v/>
      </c>
      <c r="O112" s="107" t="str">
        <f>IFERROR(VLOOKUP($A112,'★共通（5-1-1）'!$A$9:$AH$126,15,FALSE)&amp;"","")</f>
        <v/>
      </c>
      <c r="P112" s="107" t="str">
        <f>IFERROR(VLOOKUP($A112,'★共通（5-1-1）'!$A$9:$AH$126,16,FALSE)&amp;"","")</f>
        <v/>
      </c>
      <c r="Q112" s="107" t="str">
        <f>IFERROR(VLOOKUP($A112,'★共通（5-1-1）'!$A$9:$AH$126,17,FALSE)&amp;"","")</f>
        <v/>
      </c>
      <c r="R112" s="107" t="str">
        <f>IFERROR(VLOOKUP($A112,'★共通（5-1-1）'!$A$9:$AH$126,18,FALSE)&amp;"","")</f>
        <v/>
      </c>
      <c r="S112" s="107" t="str">
        <f>IFERROR(VLOOKUP($A112,'★共通（5-1-1）'!$A$9:$AH$126,19,FALSE)&amp;"","")</f>
        <v/>
      </c>
      <c r="T112" s="107" t="str">
        <f>IFERROR(VLOOKUP($A112,'★共通（5-1-1）'!$A$9:$AH$126,20,FALSE)&amp;"","")</f>
        <v/>
      </c>
      <c r="U112" s="107" t="str">
        <f>IFERROR(VLOOKUP($A112,'★共通（5-1-1）'!$A$9:$AH$126,21,FALSE)&amp;"","")</f>
        <v/>
      </c>
      <c r="V112" s="107" t="str">
        <f>IFERROR(VLOOKUP($A112,'★共通（5-1-1）'!$A$9:$AH$126,22,FALSE)&amp;"","")</f>
        <v/>
      </c>
      <c r="W112" s="107" t="str">
        <f>IFERROR(VLOOKUP($A112,'★共通（5-1-1）'!$A$9:$AH$126,23,FALSE)&amp;"","")</f>
        <v/>
      </c>
      <c r="X112" s="107" t="str">
        <f>IFERROR(VLOOKUP($A112,'★共通（5-1-1）'!$A$9:$AH$126,24,FALSE)&amp;"","")</f>
        <v/>
      </c>
      <c r="Y112" s="107" t="str">
        <f>IFERROR(VLOOKUP($A112,'★共通（5-1-1）'!$A$9:$AH$126,25,FALSE)&amp;"","")</f>
        <v/>
      </c>
      <c r="Z112" s="107" t="str">
        <f>IFERROR(VLOOKUP($A112,'★共通（5-1-1）'!$A$9:$AH$126,26,FALSE)&amp;"","")</f>
        <v/>
      </c>
      <c r="AA112" s="107" t="str">
        <f>IFERROR(VLOOKUP($A112,'★共通（5-1-1）'!$A$9:$AH$126,27,FALSE)&amp;"","")</f>
        <v/>
      </c>
      <c r="AB112" s="107" t="str">
        <f>IFERROR(VLOOKUP($A112,'★共通（5-1-1）'!$A$9:$AH$126,28,FALSE)&amp;"","")</f>
        <v/>
      </c>
      <c r="AC112" s="107" t="str">
        <f>IFERROR(VLOOKUP($A112,'★共通（5-1-1）'!$A$9:$AH$126,29,FALSE)&amp;"","")</f>
        <v/>
      </c>
      <c r="AD112" s="107" t="str">
        <f>IFERROR(VLOOKUP($A112,'★共通（5-1-1）'!$A$9:$AH$126,30,FALSE)&amp;"","")</f>
        <v/>
      </c>
      <c r="AE112" s="107" t="str">
        <f>IFERROR(VLOOKUP($A112,'★共通（5-1-1）'!$A$9:$AH$126,31,FALSE)&amp;"","")</f>
        <v/>
      </c>
      <c r="AF112" s="107" t="str">
        <f>IFERROR(VLOOKUP($A112,'★共通（5-1-1）'!$A$9:$AH$126,32,FALSE)&amp;"","")</f>
        <v/>
      </c>
      <c r="AG112" s="107" t="str">
        <f>IFERROR(VLOOKUP($A112,'★共通（5-1-1）'!$A$9:$AH$126,33,FALSE)&amp;"","")</f>
        <v/>
      </c>
      <c r="AH112" s="107" t="str">
        <f>IFERROR(VLOOKUP($A112,'★共通（5-1-1）'!$A$9:$AH$126,34,FALSE)&amp;"","")</f>
        <v/>
      </c>
    </row>
    <row r="113" spans="1:38" ht="84" customHeight="1">
      <c r="A113" s="105">
        <v>106</v>
      </c>
      <c r="B113" s="105" t="str">
        <f>IFERROR(VLOOKUP($A113,'★共通（5-1-1）'!$A$9:$AH$126,2,FALSE)&amp;"","")</f>
        <v>介護報酬の見直し</v>
      </c>
      <c r="C113" s="106" t="str">
        <f>IFERROR(VLOOKUP($A113,'★共通（5-1-1）'!$A$9:$AH$126,3,FALSE)&amp;"","")</f>
        <v>居宅療養管理指導における通院が困難なものの取扱いの明確化</v>
      </c>
      <c r="D113" s="105" t="str">
        <f>IFERROR(VLOOKUP($A113,'★共通（5-1-1）'!$A$9:$AH$126,4,FALSE)&amp;"","")</f>
        <v/>
      </c>
      <c r="E113" s="105" t="str">
        <f>IFERROR(VLOOKUP($A113,'★共通（5-1-1）'!$A$9:$AH$126,5,FALSE)&amp;"","")</f>
        <v/>
      </c>
      <c r="F113" s="106" t="str">
        <f>IFERROR(VLOOKUP($A113,'★共通（5-1-1）'!$A$9:$AH$126,6,FALSE)&amp;"","")</f>
        <v>・居宅療養管理指導について、在宅の利用者であって通院が困難なものに対して行うサービスであることを踏まえ、適切なサービスの提供を進める観点から、診療報酬の例を参考に、少なくとも独歩で家族・介助者等の助けを借りずに通院ができる者などは、通院は容易であると考えられるため、これらの者については算定できないことを明確化する。</v>
      </c>
      <c r="G113" s="107" t="str">
        <f>IFERROR(VLOOKUP($A113,'★共通（5-1-1）'!$A$9:$AH$126,7,FALSE)&amp;"","")</f>
        <v/>
      </c>
      <c r="H113" s="107" t="str">
        <f>IFERROR(VLOOKUP($A113,'★共通（5-1-1）'!$A$9:$AH$126,8,FALSE)&amp;"","")</f>
        <v/>
      </c>
      <c r="I113" s="107" t="str">
        <f>IFERROR(VLOOKUP($A113,'★共通（5-1-1）'!$A$9:$AH$126,9,FALSE)&amp;"","")</f>
        <v/>
      </c>
      <c r="J113" s="107" t="str">
        <f>IFERROR(VLOOKUP($A113,'★共通（5-1-1）'!$A$9:$AH$126,10,FALSE)&amp;"","")</f>
        <v/>
      </c>
      <c r="K113" s="107" t="str">
        <f>IFERROR(VLOOKUP($A113,'★共通（5-1-1）'!$A$9:$AH$126,11,FALSE)&amp;"","")</f>
        <v>147</v>
      </c>
      <c r="L113" s="107" t="str">
        <f>IFERROR(VLOOKUP($A113,'★共通（5-1-1）'!$A$9:$AH$126,12,FALSE)&amp;"","")</f>
        <v/>
      </c>
      <c r="M113" s="107" t="str">
        <f>IFERROR(VLOOKUP($A113,'★共通（5-1-1）'!$A$9:$AH$126,13,FALSE)&amp;"","")</f>
        <v/>
      </c>
      <c r="N113" s="107" t="str">
        <f>IFERROR(VLOOKUP($A113,'★共通（5-1-1）'!$A$9:$AH$126,14,FALSE)&amp;"","")</f>
        <v/>
      </c>
      <c r="O113" s="107" t="str">
        <f>IFERROR(VLOOKUP($A113,'★共通（5-1-1）'!$A$9:$AH$126,15,FALSE)&amp;"","")</f>
        <v/>
      </c>
      <c r="P113" s="107" t="str">
        <f>IFERROR(VLOOKUP($A113,'★共通（5-1-1）'!$A$9:$AH$126,16,FALSE)&amp;"","")</f>
        <v/>
      </c>
      <c r="Q113" s="107" t="str">
        <f>IFERROR(VLOOKUP($A113,'★共通（5-1-1）'!$A$9:$AH$126,17,FALSE)&amp;"","")</f>
        <v/>
      </c>
      <c r="R113" s="107" t="str">
        <f>IFERROR(VLOOKUP($A113,'★共通（5-1-1）'!$A$9:$AH$126,18,FALSE)&amp;"","")</f>
        <v/>
      </c>
      <c r="S113" s="107" t="str">
        <f>IFERROR(VLOOKUP($A113,'★共通（5-1-1）'!$A$9:$AH$126,19,FALSE)&amp;"","")</f>
        <v/>
      </c>
      <c r="T113" s="107" t="str">
        <f>IFERROR(VLOOKUP($A113,'★共通（5-1-1）'!$A$9:$AH$126,20,FALSE)&amp;"","")</f>
        <v/>
      </c>
      <c r="U113" s="107" t="str">
        <f>IFERROR(VLOOKUP($A113,'★共通（5-1-1）'!$A$9:$AH$126,21,FALSE)&amp;"","")</f>
        <v/>
      </c>
      <c r="V113" s="107" t="str">
        <f>IFERROR(VLOOKUP($A113,'★共通（5-1-1）'!$A$9:$AH$126,22,FALSE)&amp;"","")</f>
        <v/>
      </c>
      <c r="W113" s="107" t="str">
        <f>IFERROR(VLOOKUP($A113,'★共通（5-1-1）'!$A$9:$AH$126,23,FALSE)&amp;"","")</f>
        <v/>
      </c>
      <c r="X113" s="107" t="str">
        <f>IFERROR(VLOOKUP($A113,'★共通（5-1-1）'!$A$9:$AH$126,24,FALSE)&amp;"","")</f>
        <v/>
      </c>
      <c r="Y113" s="107" t="str">
        <f>IFERROR(VLOOKUP($A113,'★共通（5-1-1）'!$A$9:$AH$126,25,FALSE)&amp;"","")</f>
        <v/>
      </c>
      <c r="Z113" s="107" t="str">
        <f>IFERROR(VLOOKUP($A113,'★共通（5-1-1）'!$A$9:$AH$126,26,FALSE)&amp;"","")</f>
        <v/>
      </c>
      <c r="AA113" s="107" t="str">
        <f>IFERROR(VLOOKUP($A113,'★共通（5-1-1）'!$A$9:$AH$126,27,FALSE)&amp;"","")</f>
        <v/>
      </c>
      <c r="AB113" s="107" t="str">
        <f>IFERROR(VLOOKUP($A113,'★共通（5-1-1）'!$A$9:$AH$126,28,FALSE)&amp;"","")</f>
        <v/>
      </c>
      <c r="AC113" s="107" t="str">
        <f>IFERROR(VLOOKUP($A113,'★共通（5-1-1）'!$A$9:$AH$126,29,FALSE)&amp;"","")</f>
        <v/>
      </c>
      <c r="AD113" s="107" t="str">
        <f>IFERROR(VLOOKUP($A113,'★共通（5-1-1）'!$A$9:$AH$126,30,FALSE)&amp;"","")</f>
        <v/>
      </c>
      <c r="AE113" s="107" t="str">
        <f>IFERROR(VLOOKUP($A113,'★共通（5-1-1）'!$A$9:$AH$126,31,FALSE)&amp;"","")</f>
        <v/>
      </c>
      <c r="AF113" s="107" t="str">
        <f>IFERROR(VLOOKUP($A113,'★共通（5-1-1）'!$A$9:$AH$126,32,FALSE)&amp;"","")</f>
        <v/>
      </c>
      <c r="AG113" s="107" t="str">
        <f>IFERROR(VLOOKUP($A113,'★共通（5-1-1）'!$A$9:$AH$126,33,FALSE)&amp;"","")</f>
        <v/>
      </c>
      <c r="AH113" s="107" t="str">
        <f>IFERROR(VLOOKUP($A113,'★共通（5-1-1）'!$A$9:$AH$126,34,FALSE)&amp;"","")</f>
        <v/>
      </c>
    </row>
    <row r="114" spans="1:38" ht="59.25" customHeight="1">
      <c r="A114" s="105">
        <v>107</v>
      </c>
      <c r="B114" s="105" t="str">
        <f>IFERROR(VLOOKUP($A114,'★共通（5-1-1）'!$A$9:$AH$126,2,FALSE)&amp;"","")</f>
        <v>介護報酬の見直し</v>
      </c>
      <c r="C114" s="106" t="str">
        <f>IFERROR(VLOOKUP($A114,'★共通（5-1-1）'!$A$9:$AH$126,3,FALSE)&amp;"","")</f>
        <v>居宅療養管理指導の居住場所に応じた評価の見直し</v>
      </c>
      <c r="D114" s="105" t="str">
        <f>IFERROR(VLOOKUP($A114,'★共通（5-1-1）'!$A$9:$AH$126,4,FALSE)&amp;"","")</f>
        <v/>
      </c>
      <c r="E114" s="105" t="str">
        <f>IFERROR(VLOOKUP($A114,'★共通（5-1-1）'!$A$9:$AH$126,5,FALSE)&amp;"","")</f>
        <v/>
      </c>
      <c r="F114" s="106" t="str">
        <f>IFERROR(VLOOKUP($A114,'★共通（5-1-1）'!$A$9:$AH$126,6,FALSE)&amp;"","")</f>
        <v xml:space="preserve">・居宅療養管理指導について、サービス提供の状況や移動時間、滞在時間等の効率性を勘案し、より実態を踏まえた評価とする観点から、単一建物居住者の人数に応じた評価について見直しを行う。
</v>
      </c>
      <c r="G114" s="107" t="str">
        <f>IFERROR(VLOOKUP($A114,'★共通（5-1-1）'!$A$9:$AH$126,7,FALSE)&amp;"","")</f>
        <v/>
      </c>
      <c r="H114" s="107" t="str">
        <f>IFERROR(VLOOKUP($A114,'★共通（5-1-1）'!$A$9:$AH$126,8,FALSE)&amp;"","")</f>
        <v/>
      </c>
      <c r="I114" s="107" t="str">
        <f>IFERROR(VLOOKUP($A114,'★共通（5-1-1）'!$A$9:$AH$126,9,FALSE)&amp;"","")</f>
        <v/>
      </c>
      <c r="J114" s="107" t="str">
        <f>IFERROR(VLOOKUP($A114,'★共通（5-1-1）'!$A$9:$AH$126,10,FALSE)&amp;"","")</f>
        <v/>
      </c>
      <c r="K114" s="107" t="str">
        <f>IFERROR(VLOOKUP($A114,'★共通（5-1-1）'!$A$9:$AH$126,11,FALSE)&amp;"","")</f>
        <v>148</v>
      </c>
      <c r="L114" s="107" t="str">
        <f>IFERROR(VLOOKUP($A114,'★共通（5-1-1）'!$A$9:$AH$126,12,FALSE)&amp;"","")</f>
        <v/>
      </c>
      <c r="M114" s="107" t="str">
        <f>IFERROR(VLOOKUP($A114,'★共通（5-1-1）'!$A$9:$AH$126,13,FALSE)&amp;"","")</f>
        <v/>
      </c>
      <c r="N114" s="107" t="str">
        <f>IFERROR(VLOOKUP($A114,'★共通（5-1-1）'!$A$9:$AH$126,14,FALSE)&amp;"","")</f>
        <v/>
      </c>
      <c r="O114" s="107" t="str">
        <f>IFERROR(VLOOKUP($A114,'★共通（5-1-1）'!$A$9:$AH$126,15,FALSE)&amp;"","")</f>
        <v/>
      </c>
      <c r="P114" s="107" t="str">
        <f>IFERROR(VLOOKUP($A114,'★共通（5-1-1）'!$A$9:$AH$126,16,FALSE)&amp;"","")</f>
        <v/>
      </c>
      <c r="Q114" s="107" t="str">
        <f>IFERROR(VLOOKUP($A114,'★共通（5-1-1）'!$A$9:$AH$126,17,FALSE)&amp;"","")</f>
        <v/>
      </c>
      <c r="R114" s="107" t="str">
        <f>IFERROR(VLOOKUP($A114,'★共通（5-1-1）'!$A$9:$AH$126,18,FALSE)&amp;"","")</f>
        <v/>
      </c>
      <c r="S114" s="107" t="str">
        <f>IFERROR(VLOOKUP($A114,'★共通（5-1-1）'!$A$9:$AH$126,19,FALSE)&amp;"","")</f>
        <v/>
      </c>
      <c r="T114" s="107" t="str">
        <f>IFERROR(VLOOKUP($A114,'★共通（5-1-1）'!$A$9:$AH$126,20,FALSE)&amp;"","")</f>
        <v/>
      </c>
      <c r="U114" s="107" t="str">
        <f>IFERROR(VLOOKUP($A114,'★共通（5-1-1）'!$A$9:$AH$126,21,FALSE)&amp;"","")</f>
        <v/>
      </c>
      <c r="V114" s="107" t="str">
        <f>IFERROR(VLOOKUP($A114,'★共通（5-1-1）'!$A$9:$AH$126,22,FALSE)&amp;"","")</f>
        <v/>
      </c>
      <c r="W114" s="107" t="str">
        <f>IFERROR(VLOOKUP($A114,'★共通（5-1-1）'!$A$9:$AH$126,23,FALSE)&amp;"","")</f>
        <v/>
      </c>
      <c r="X114" s="107" t="str">
        <f>IFERROR(VLOOKUP($A114,'★共通（5-1-1）'!$A$9:$AH$126,24,FALSE)&amp;"","")</f>
        <v/>
      </c>
      <c r="Y114" s="107" t="str">
        <f>IFERROR(VLOOKUP($A114,'★共通（5-1-1）'!$A$9:$AH$126,25,FALSE)&amp;"","")</f>
        <v/>
      </c>
      <c r="Z114" s="107" t="str">
        <f>IFERROR(VLOOKUP($A114,'★共通（5-1-1）'!$A$9:$AH$126,26,FALSE)&amp;"","")</f>
        <v/>
      </c>
      <c r="AA114" s="107" t="str">
        <f>IFERROR(VLOOKUP($A114,'★共通（5-1-1）'!$A$9:$AH$126,27,FALSE)&amp;"","")</f>
        <v/>
      </c>
      <c r="AB114" s="107" t="str">
        <f>IFERROR(VLOOKUP($A114,'★共通（5-1-1）'!$A$9:$AH$126,28,FALSE)&amp;"","")</f>
        <v/>
      </c>
      <c r="AC114" s="107" t="str">
        <f>IFERROR(VLOOKUP($A114,'★共通（5-1-1）'!$A$9:$AH$126,29,FALSE)&amp;"","")</f>
        <v/>
      </c>
      <c r="AD114" s="107" t="str">
        <f>IFERROR(VLOOKUP($A114,'★共通（5-1-1）'!$A$9:$AH$126,30,FALSE)&amp;"","")</f>
        <v/>
      </c>
      <c r="AE114" s="107" t="str">
        <f>IFERROR(VLOOKUP($A114,'★共通（5-1-1）'!$A$9:$AH$126,31,FALSE)&amp;"","")</f>
        <v/>
      </c>
      <c r="AF114" s="107" t="str">
        <f>IFERROR(VLOOKUP($A114,'★共通（5-1-1）'!$A$9:$AH$126,32,FALSE)&amp;"","")</f>
        <v/>
      </c>
      <c r="AG114" s="107" t="str">
        <f>IFERROR(VLOOKUP($A114,'★共通（5-1-1）'!$A$9:$AH$126,33,FALSE)&amp;"","")</f>
        <v/>
      </c>
      <c r="AH114" s="107" t="str">
        <f>IFERROR(VLOOKUP($A114,'★共通（5-1-1）'!$A$9:$AH$126,34,FALSE)&amp;"","")</f>
        <v/>
      </c>
    </row>
    <row r="115" spans="1:38" ht="78" customHeight="1">
      <c r="A115" s="105">
        <v>108</v>
      </c>
      <c r="B115" s="105" t="str">
        <f>IFERROR(VLOOKUP($A115,'★共通（5-1-1）'!$A$9:$AH$126,2,FALSE)&amp;"","")</f>
        <v>介護報酬の見直し</v>
      </c>
      <c r="C115" s="106" t="str">
        <f>IFERROR(VLOOKUP($A115,'★共通（5-1-1）'!$A$9:$AH$126,3,FALSE)&amp;"","")</f>
        <v>介護療養型医療施設の基本報酬の見直し</v>
      </c>
      <c r="D115" s="105" t="str">
        <f>IFERROR(VLOOKUP($A115,'★共通（5-1-1）'!$A$9:$AH$126,4,FALSE)&amp;"","")</f>
        <v/>
      </c>
      <c r="E115" s="105" t="str">
        <f>IFERROR(VLOOKUP($A115,'★共通（5-1-1）'!$A$9:$AH$126,5,FALSE)&amp;"","")</f>
        <v/>
      </c>
      <c r="F115" s="106" t="str">
        <f>IFERROR(VLOOKUP($A115,'★共通（5-1-1）'!$A$9:$AH$126,6,FALSE)&amp;"","")</f>
        <v>・介護療養型医療施設（老人性認知症疾患療養病棟を除く）について、令和５年度末の廃止期限までに介護医療院への移行等を進める観点から、令和２年度診療報酬改定における医療療養病床に係る評価の見直しも踏まえ、基本報酬の見直しを行う。</v>
      </c>
      <c r="G115" s="107" t="str">
        <f>IFERROR(VLOOKUP($A115,'★共通（5-1-1）'!$A$9:$AH$126,7,FALSE)&amp;"","")</f>
        <v/>
      </c>
      <c r="H115" s="107" t="str">
        <f>IFERROR(VLOOKUP($A115,'★共通（5-1-1）'!$A$9:$AH$126,8,FALSE)&amp;"","")</f>
        <v/>
      </c>
      <c r="I115" s="107" t="str">
        <f>IFERROR(VLOOKUP($A115,'★共通（5-1-1）'!$A$9:$AH$126,9,FALSE)&amp;"","")</f>
        <v/>
      </c>
      <c r="J115" s="107" t="str">
        <f>IFERROR(VLOOKUP($A115,'★共通（5-1-1）'!$A$9:$AH$126,10,FALSE)&amp;"","")</f>
        <v/>
      </c>
      <c r="K115" s="107" t="str">
        <f>IFERROR(VLOOKUP($A115,'★共通（5-1-1）'!$A$9:$AH$126,11,FALSE)&amp;"","")</f>
        <v/>
      </c>
      <c r="L115" s="107" t="str">
        <f>IFERROR(VLOOKUP($A115,'★共通（5-1-1）'!$A$9:$AH$126,12,FALSE)&amp;"","")</f>
        <v/>
      </c>
      <c r="M115" s="107" t="str">
        <f>IFERROR(VLOOKUP($A115,'★共通（5-1-1）'!$A$9:$AH$126,13,FALSE)&amp;"","")</f>
        <v/>
      </c>
      <c r="N115" s="107" t="str">
        <f>IFERROR(VLOOKUP($A115,'★共通（5-1-1）'!$A$9:$AH$126,14,FALSE)&amp;"","")</f>
        <v/>
      </c>
      <c r="O115" s="107" t="str">
        <f>IFERROR(VLOOKUP($A115,'★共通（5-1-1）'!$A$9:$AH$126,15,FALSE)&amp;"","")</f>
        <v/>
      </c>
      <c r="P115" s="107" t="str">
        <f>IFERROR(VLOOKUP($A115,'★共通（5-1-1）'!$A$9:$AH$126,16,FALSE)&amp;"","")</f>
        <v/>
      </c>
      <c r="Q115" s="107" t="str">
        <f>IFERROR(VLOOKUP($A115,'★共通（5-1-1）'!$A$9:$AH$126,17,FALSE)&amp;"","")</f>
        <v/>
      </c>
      <c r="R115" s="107" t="str">
        <f>IFERROR(VLOOKUP($A115,'★共通（5-1-1）'!$A$9:$AH$126,18,FALSE)&amp;"","")</f>
        <v/>
      </c>
      <c r="S115" s="107" t="str">
        <f>IFERROR(VLOOKUP($A115,'★共通（5-1-1）'!$A$9:$AH$126,19,FALSE)&amp;"","")</f>
        <v/>
      </c>
      <c r="T115" s="107" t="str">
        <f>IFERROR(VLOOKUP($A115,'★共通（5-1-1）'!$A$9:$AH$126,20,FALSE)&amp;"","")</f>
        <v/>
      </c>
      <c r="U115" s="107" t="str">
        <f>IFERROR(VLOOKUP($A115,'★共通（5-1-1）'!$A$9:$AH$126,21,FALSE)&amp;"","")</f>
        <v/>
      </c>
      <c r="V115" s="107" t="str">
        <f>IFERROR(VLOOKUP($A115,'★共通（5-1-1）'!$A$9:$AH$126,22,FALSE)&amp;"","")</f>
        <v/>
      </c>
      <c r="W115" s="107" t="str">
        <f>IFERROR(VLOOKUP($A115,'★共通（5-1-1）'!$A$9:$AH$126,23,FALSE)&amp;"","")</f>
        <v/>
      </c>
      <c r="X115" s="107" t="str">
        <f>IFERROR(VLOOKUP($A115,'★共通（5-1-1）'!$A$9:$AH$126,24,FALSE)&amp;"","")</f>
        <v/>
      </c>
      <c r="Y115" s="107" t="str">
        <f>IFERROR(VLOOKUP($A115,'★共通（5-1-1）'!$A$9:$AH$126,25,FALSE)&amp;"","")</f>
        <v/>
      </c>
      <c r="Z115" s="107" t="str">
        <f>IFERROR(VLOOKUP($A115,'★共通（5-1-1）'!$A$9:$AH$126,26,FALSE)&amp;"","")</f>
        <v/>
      </c>
      <c r="AA115" s="107" t="str">
        <f>IFERROR(VLOOKUP($A115,'★共通（5-1-1）'!$A$9:$AH$126,27,FALSE)&amp;"","")</f>
        <v/>
      </c>
      <c r="AB115" s="107" t="str">
        <f>IFERROR(VLOOKUP($A115,'★共通（5-1-1）'!$A$9:$AH$126,28,FALSE)&amp;"","")</f>
        <v/>
      </c>
      <c r="AC115" s="107" t="str">
        <f>IFERROR(VLOOKUP($A115,'★共通（5-1-1）'!$A$9:$AH$126,29,FALSE)&amp;"","")</f>
        <v/>
      </c>
      <c r="AD115" s="107" t="str">
        <f>IFERROR(VLOOKUP($A115,'★共通（5-1-1）'!$A$9:$AH$126,30,FALSE)&amp;"","")</f>
        <v/>
      </c>
      <c r="AE115" s="107" t="str">
        <f>IFERROR(VLOOKUP($A115,'★共通（5-1-1）'!$A$9:$AH$126,31,FALSE)&amp;"","")</f>
        <v/>
      </c>
      <c r="AF115" s="107" t="str">
        <f>IFERROR(VLOOKUP($A115,'★共通（5-1-1）'!$A$9:$AH$126,32,FALSE)&amp;"","")</f>
        <v>149</v>
      </c>
      <c r="AG115" s="107" t="str">
        <f>IFERROR(VLOOKUP($A115,'★共通（5-1-1）'!$A$9:$AH$126,33,FALSE)&amp;"","")</f>
        <v/>
      </c>
      <c r="AH115" s="107" t="str">
        <f>IFERROR(VLOOKUP($A115,'★共通（5-1-1）'!$A$9:$AH$126,34,FALSE)&amp;"","")</f>
        <v/>
      </c>
    </row>
    <row r="116" spans="1:38" ht="59.25" customHeight="1">
      <c r="A116" s="105">
        <v>109</v>
      </c>
      <c r="B116" s="105" t="str">
        <f>IFERROR(VLOOKUP($A116,'★共通（5-1-1）'!$A$9:$AH$126,2,FALSE)&amp;"","")</f>
        <v>介護報酬の見直し</v>
      </c>
      <c r="C116" s="106" t="str">
        <f>IFERROR(VLOOKUP($A116,'★共通（5-1-1）'!$A$9:$AH$126,3,FALSE)&amp;"","")</f>
        <v>介護医療院の移行定着支援加算の廃止</v>
      </c>
      <c r="D116" s="105" t="str">
        <f>IFERROR(VLOOKUP($A116,'★共通（5-1-1）'!$A$9:$AH$126,4,FALSE)&amp;"","")</f>
        <v>移行定着支援加算（廃止）</v>
      </c>
      <c r="E116" s="105" t="str">
        <f>IFERROR(VLOOKUP($A116,'★共通（5-1-1）'!$A$9:$AH$126,5,FALSE)&amp;"","")</f>
        <v/>
      </c>
      <c r="F116" s="106" t="str">
        <f>IFERROR(VLOOKUP($A116,'★共通（5-1-1）'!$A$9:$AH$126,6,FALSE)&amp;"","")</f>
        <v>・算定期限が令和３年３月31 日までとされている介護医療院の移行定着支援加算について、介護医療院の開設状況を踏まえて、廃止する。</v>
      </c>
      <c r="G116" s="107" t="str">
        <f>IFERROR(VLOOKUP($A116,'★共通（5-1-1）'!$A$9:$AH$126,7,FALSE)&amp;"","")</f>
        <v/>
      </c>
      <c r="H116" s="107" t="str">
        <f>IFERROR(VLOOKUP($A116,'★共通（5-1-1）'!$A$9:$AH$126,8,FALSE)&amp;"","")</f>
        <v/>
      </c>
      <c r="I116" s="107" t="str">
        <f>IFERROR(VLOOKUP($A116,'★共通（5-1-1）'!$A$9:$AH$126,9,FALSE)&amp;"","")</f>
        <v/>
      </c>
      <c r="J116" s="107" t="str">
        <f>IFERROR(VLOOKUP($A116,'★共通（5-1-1）'!$A$9:$AH$126,10,FALSE)&amp;"","")</f>
        <v/>
      </c>
      <c r="K116" s="107" t="str">
        <f>IFERROR(VLOOKUP($A116,'★共通（5-1-1）'!$A$9:$AH$126,11,FALSE)&amp;"","")</f>
        <v/>
      </c>
      <c r="L116" s="107" t="str">
        <f>IFERROR(VLOOKUP($A116,'★共通（5-1-1）'!$A$9:$AH$126,12,FALSE)&amp;"","")</f>
        <v/>
      </c>
      <c r="M116" s="107" t="str">
        <f>IFERROR(VLOOKUP($A116,'★共通（5-1-1）'!$A$9:$AH$126,13,FALSE)&amp;"","")</f>
        <v/>
      </c>
      <c r="N116" s="107" t="str">
        <f>IFERROR(VLOOKUP($A116,'★共通（5-1-1）'!$A$9:$AH$126,14,FALSE)&amp;"","")</f>
        <v/>
      </c>
      <c r="O116" s="107" t="str">
        <f>IFERROR(VLOOKUP($A116,'★共通（5-1-1）'!$A$9:$AH$126,15,FALSE)&amp;"","")</f>
        <v/>
      </c>
      <c r="P116" s="107" t="str">
        <f>IFERROR(VLOOKUP($A116,'★共通（5-1-1）'!$A$9:$AH$126,16,FALSE)&amp;"","")</f>
        <v/>
      </c>
      <c r="Q116" s="107" t="str">
        <f>IFERROR(VLOOKUP($A116,'★共通（5-1-1）'!$A$9:$AH$126,17,FALSE)&amp;"","")</f>
        <v/>
      </c>
      <c r="R116" s="107" t="str">
        <f>IFERROR(VLOOKUP($A116,'★共通（5-1-1）'!$A$9:$AH$126,18,FALSE)&amp;"","")</f>
        <v/>
      </c>
      <c r="S116" s="107" t="str">
        <f>IFERROR(VLOOKUP($A116,'★共通（5-1-1）'!$A$9:$AH$126,19,FALSE)&amp;"","")</f>
        <v/>
      </c>
      <c r="T116" s="107" t="str">
        <f>IFERROR(VLOOKUP($A116,'★共通（5-1-1）'!$A$9:$AH$126,20,FALSE)&amp;"","")</f>
        <v/>
      </c>
      <c r="U116" s="107" t="str">
        <f>IFERROR(VLOOKUP($A116,'★共通（5-1-1）'!$A$9:$AH$126,21,FALSE)&amp;"","")</f>
        <v/>
      </c>
      <c r="V116" s="107" t="str">
        <f>IFERROR(VLOOKUP($A116,'★共通（5-1-1）'!$A$9:$AH$126,22,FALSE)&amp;"","")</f>
        <v/>
      </c>
      <c r="W116" s="107" t="str">
        <f>IFERROR(VLOOKUP($A116,'★共通（5-1-1）'!$A$9:$AH$126,23,FALSE)&amp;"","")</f>
        <v/>
      </c>
      <c r="X116" s="107" t="str">
        <f>IFERROR(VLOOKUP($A116,'★共通（5-1-1）'!$A$9:$AH$126,24,FALSE)&amp;"","")</f>
        <v/>
      </c>
      <c r="Y116" s="107" t="str">
        <f>IFERROR(VLOOKUP($A116,'★共通（5-1-1）'!$A$9:$AH$126,25,FALSE)&amp;"","")</f>
        <v/>
      </c>
      <c r="Z116" s="107" t="str">
        <f>IFERROR(VLOOKUP($A116,'★共通（5-1-1）'!$A$9:$AH$126,26,FALSE)&amp;"","")</f>
        <v/>
      </c>
      <c r="AA116" s="107" t="str">
        <f>IFERROR(VLOOKUP($A116,'★共通（5-1-1）'!$A$9:$AH$126,27,FALSE)&amp;"","")</f>
        <v/>
      </c>
      <c r="AB116" s="107" t="str">
        <f>IFERROR(VLOOKUP($A116,'★共通（5-1-1）'!$A$9:$AH$126,28,FALSE)&amp;"","")</f>
        <v/>
      </c>
      <c r="AC116" s="107" t="str">
        <f>IFERROR(VLOOKUP($A116,'★共通（5-1-1）'!$A$9:$AH$126,29,FALSE)&amp;"","")</f>
        <v/>
      </c>
      <c r="AD116" s="107" t="str">
        <f>IFERROR(VLOOKUP($A116,'★共通（5-1-1）'!$A$9:$AH$126,30,FALSE)&amp;"","")</f>
        <v/>
      </c>
      <c r="AE116" s="107" t="str">
        <f>IFERROR(VLOOKUP($A116,'★共通（5-1-1）'!$A$9:$AH$126,31,FALSE)&amp;"","")</f>
        <v/>
      </c>
      <c r="AF116" s="107" t="str">
        <f>IFERROR(VLOOKUP($A116,'★共通（5-1-1）'!$A$9:$AH$126,32,FALSE)&amp;"","")</f>
        <v/>
      </c>
      <c r="AG116" s="107" t="str">
        <f>IFERROR(VLOOKUP($A116,'★共通（5-1-1）'!$A$9:$AH$126,33,FALSE)&amp;"","")</f>
        <v>150</v>
      </c>
      <c r="AH116" s="107" t="str">
        <f>IFERROR(VLOOKUP($A116,'★共通（5-1-1）'!$A$9:$AH$126,34,FALSE)&amp;"","")</f>
        <v/>
      </c>
    </row>
    <row r="117" spans="1:38" ht="80.25" customHeight="1">
      <c r="A117" s="105">
        <v>110</v>
      </c>
      <c r="B117" s="105" t="str">
        <f>IFERROR(VLOOKUP($A117,'★共通（5-1-1）'!$A$9:$AH$126,2,FALSE)&amp;"","")</f>
        <v>介護報酬の見直し</v>
      </c>
      <c r="C117" s="106" t="str">
        <f>IFERROR(VLOOKUP($A117,'★共通（5-1-1）'!$A$9:$AH$126,3,FALSE)&amp;"","")</f>
        <v>介護職員処遇改善加算（Ⅳ）及び（Ⅴ）の廃止</v>
      </c>
      <c r="D117" s="105" t="str">
        <f>IFERROR(VLOOKUP($A117,'★共通（5-1-1）'!$A$9:$AH$126,4,FALSE)&amp;"","")</f>
        <v>介護職員処遇改善加算（Ⅳ）廃止
介護職員処遇改善加算（Ⅴ）廃止</v>
      </c>
      <c r="E117" s="105" t="str">
        <f>IFERROR(VLOOKUP($A117,'★共通（5-1-1）'!$A$9:$AH$126,5,FALSE)&amp;"","")</f>
        <v/>
      </c>
      <c r="F117" s="106" t="str">
        <f>IFERROR(VLOOKUP($A117,'★共通（5-1-1）'!$A$9:$AH$126,6,FALSE)&amp;"","")</f>
        <v>・介護職員処遇改善加算（Ⅳ）及び（Ⅴ）について、上位区分の算定が進んでいることを踏まえ、廃止する。その際、令和３年３月末時点で同加算を算定している介護サービス事業者については、１年の経過措置期間を設けることとする。</v>
      </c>
      <c r="G117" s="107" t="str">
        <f>IFERROR(VLOOKUP($A117,'★共通（5-1-1）'!$A$9:$AH$126,7,FALSE)&amp;"","")</f>
        <v>151</v>
      </c>
      <c r="H117" s="107" t="str">
        <f>IFERROR(VLOOKUP($A117,'★共通（5-1-1）'!$A$9:$AH$126,8,FALSE)&amp;"","")</f>
        <v>151</v>
      </c>
      <c r="I117" s="107" t="str">
        <f>IFERROR(VLOOKUP($A117,'★共通（5-1-1）'!$A$9:$AH$126,9,FALSE)&amp;"","")</f>
        <v/>
      </c>
      <c r="J117" s="107" t="str">
        <f>IFERROR(VLOOKUP($A117,'★共通（5-1-1）'!$A$9:$AH$126,10,FALSE)&amp;"","")</f>
        <v/>
      </c>
      <c r="K117" s="107" t="str">
        <f>IFERROR(VLOOKUP($A117,'★共通（5-1-1）'!$A$9:$AH$126,11,FALSE)&amp;"","")</f>
        <v/>
      </c>
      <c r="L117" s="107" t="str">
        <f>IFERROR(VLOOKUP($A117,'★共通（5-1-1）'!$A$9:$AH$126,12,FALSE)&amp;"","")</f>
        <v>151</v>
      </c>
      <c r="M117" s="107" t="str">
        <f>IFERROR(VLOOKUP($A117,'★共通（5-1-1）'!$A$9:$AH$126,13,FALSE)&amp;"","")</f>
        <v>151</v>
      </c>
      <c r="N117" s="107" t="str">
        <f>IFERROR(VLOOKUP($A117,'★共通（5-1-1）'!$A$9:$AH$126,14,FALSE)&amp;"","")</f>
        <v>151</v>
      </c>
      <c r="O117" s="107" t="str">
        <f>IFERROR(VLOOKUP($A117,'★共通（5-1-1）'!$A$9:$AH$126,15,FALSE)&amp;"","")</f>
        <v>151</v>
      </c>
      <c r="P117" s="107" t="str">
        <f>IFERROR(VLOOKUP($A117,'★共通（5-1-1）'!$A$9:$AH$126,16,FALSE)&amp;"","")</f>
        <v>151</v>
      </c>
      <c r="Q117" s="107" t="str">
        <f>IFERROR(VLOOKUP($A117,'★共通（5-1-1）'!$A$9:$AH$126,17,FALSE)&amp;"","")</f>
        <v/>
      </c>
      <c r="R117" s="107" t="str">
        <f>IFERROR(VLOOKUP($A117,'★共通（5-1-1）'!$A$9:$AH$126,18,FALSE)&amp;"","")</f>
        <v/>
      </c>
      <c r="S117" s="107" t="str">
        <f>IFERROR(VLOOKUP($A117,'★共通（5-1-1）'!$A$9:$AH$126,19,FALSE)&amp;"","")</f>
        <v>151</v>
      </c>
      <c r="T117" s="107" t="str">
        <f>IFERROR(VLOOKUP($A117,'★共通（5-1-1）'!$A$9:$AH$126,20,FALSE)&amp;"","")</f>
        <v>151</v>
      </c>
      <c r="U117" s="107" t="str">
        <f>IFERROR(VLOOKUP($A117,'★共通（5-1-1）'!$A$9:$AH$126,21,FALSE)&amp;"","")</f>
        <v>151</v>
      </c>
      <c r="V117" s="107" t="str">
        <f>IFERROR(VLOOKUP($A117,'★共通（5-1-1）'!$A$9:$AH$126,22,FALSE)&amp;"","")</f>
        <v>151</v>
      </c>
      <c r="W117" s="107" t="str">
        <f>IFERROR(VLOOKUP($A117,'★共通（5-1-1）'!$A$9:$AH$126,23,FALSE)&amp;"","")</f>
        <v>151</v>
      </c>
      <c r="X117" s="107" t="str">
        <f>IFERROR(VLOOKUP($A117,'★共通（5-1-1）'!$A$9:$AH$126,24,FALSE)&amp;"","")</f>
        <v>151</v>
      </c>
      <c r="Y117" s="107" t="str">
        <f>IFERROR(VLOOKUP($A117,'★共通（5-1-1）'!$A$9:$AH$126,25,FALSE)&amp;"","")</f>
        <v>151</v>
      </c>
      <c r="Z117" s="107" t="str">
        <f>IFERROR(VLOOKUP($A117,'★共通（5-1-1）'!$A$9:$AH$126,26,FALSE)&amp;"","")</f>
        <v>151</v>
      </c>
      <c r="AA117" s="107" t="str">
        <f>IFERROR(VLOOKUP($A117,'★共通（5-1-1）'!$A$9:$AH$126,27,FALSE)&amp;"","")</f>
        <v>151</v>
      </c>
      <c r="AB117" s="107" t="str">
        <f>IFERROR(VLOOKUP($A117,'★共通（5-1-1）'!$A$9:$AH$126,28,FALSE)&amp;"","")</f>
        <v>151</v>
      </c>
      <c r="AC117" s="107" t="str">
        <f>IFERROR(VLOOKUP($A117,'★共通（5-1-1）'!$A$9:$AH$126,29,FALSE)&amp;"","")</f>
        <v/>
      </c>
      <c r="AD117" s="107" t="str">
        <f>IFERROR(VLOOKUP($A117,'★共通（5-1-1）'!$A$9:$AH$126,30,FALSE)&amp;"","")</f>
        <v>151</v>
      </c>
      <c r="AE117" s="107" t="str">
        <f>IFERROR(VLOOKUP($A117,'★共通（5-1-1）'!$A$9:$AH$126,31,FALSE)&amp;"","")</f>
        <v>151</v>
      </c>
      <c r="AF117" s="107" t="str">
        <f>IFERROR(VLOOKUP($A117,'★共通（5-1-1）'!$A$9:$AH$126,32,FALSE)&amp;"","")</f>
        <v>151</v>
      </c>
      <c r="AG117" s="107" t="str">
        <f>IFERROR(VLOOKUP($A117,'★共通（5-1-1）'!$A$9:$AH$126,33,FALSE)&amp;"","")</f>
        <v>151</v>
      </c>
      <c r="AH117" s="107" t="str">
        <f>IFERROR(VLOOKUP($A117,'★共通（5-1-1）'!$A$9:$AH$126,34,FALSE)&amp;"","")</f>
        <v/>
      </c>
      <c r="AI117" s="55"/>
      <c r="AJ117" s="55"/>
      <c r="AK117" s="55"/>
      <c r="AL117" s="55"/>
    </row>
    <row r="118" spans="1:38" ht="190.5" customHeight="1">
      <c r="A118" s="105">
        <v>111</v>
      </c>
      <c r="B118" s="105" t="str">
        <f>IFERROR(VLOOKUP($A118,'★共通（5-1-1）'!$A$9:$AH$126,2,FALSE)&amp;"","")</f>
        <v>介護報酬の見直し</v>
      </c>
      <c r="C118" s="106" t="str">
        <f>IFERROR(VLOOKUP($A118,'★共通（5-1-1）'!$A$9:$AH$126,3,FALSE)&amp;"","")</f>
        <v>生活援助の訪問回数の多い利用者等のケアプランの検証</v>
      </c>
      <c r="D118" s="105" t="str">
        <f>IFERROR(VLOOKUP($A118,'★共通（5-1-1）'!$A$9:$AH$126,4,FALSE)&amp;"","")</f>
        <v/>
      </c>
      <c r="E118" s="105" t="str">
        <f>IFERROR(VLOOKUP($A118,'★共通（5-1-1）'!$A$9:$AH$126,5,FALSE)&amp;"","")</f>
        <v/>
      </c>
      <c r="F118" s="106" t="str">
        <f>IFERROR(VLOOKUP($A118,'★共通（5-1-1）'!$A$9:$AH$126,6,FALSE)&amp;"","")</f>
        <v xml:space="preserve">・平成30 年度介護報酬改定において導入された生活援助の訪問回数が多い利用者のケアプランの検証の仕組みについて、実施の状況や効果を踏まえて、ケアマネジャーや市町村の事務負担にも配慮して、届出のあったケアプランの検証の仕方や届出頻度について、見直しを行う。具体的には、検証の仕方について、地域ケア会議のみならず、行政職員やリハビリテーション専門職を派遣する形で行うサービス担当者会議等での対応を可能とするとともに、届出頻度について、検証したケアプランの次回の届出は１年後とする。
また、より利用者の意向や状態像に合った訪問介護の提供につなげることのできるケアプランの作成に資するよう、検証方法として効率的で訪問介護サービスの利用制限にはつながらない仕組みが求められていることを踏まえ、区分支給限度基準額の利用割合が高く、かつ、訪問介護が利用サービスの大部分を占める等のケアプランを作成する居宅介護支援事業者を事業所単位で抽出するなどの点検・検証の仕組みを導入する。効率的な点検・検証の仕組みの周知期間の確保等のため、10 月から施行する。
</v>
      </c>
      <c r="G118" s="107" t="str">
        <f>IFERROR(VLOOKUP($A118,'★共通（5-1-1）'!$A$9:$AH$126,7,FALSE)&amp;"","")</f>
        <v/>
      </c>
      <c r="H118" s="107" t="str">
        <f>IFERROR(VLOOKUP($A118,'★共通（5-1-1）'!$A$9:$AH$126,8,FALSE)&amp;"","")</f>
        <v/>
      </c>
      <c r="I118" s="107" t="str">
        <f>IFERROR(VLOOKUP($A118,'★共通（5-1-1）'!$A$9:$AH$126,9,FALSE)&amp;"","")</f>
        <v/>
      </c>
      <c r="J118" s="107" t="str">
        <f>IFERROR(VLOOKUP($A118,'★共通（5-1-1）'!$A$9:$AH$126,10,FALSE)&amp;"","")</f>
        <v/>
      </c>
      <c r="K118" s="107" t="str">
        <f>IFERROR(VLOOKUP($A118,'★共通（5-1-1）'!$A$9:$AH$126,11,FALSE)&amp;"","")</f>
        <v/>
      </c>
      <c r="L118" s="107" t="str">
        <f>IFERROR(VLOOKUP($A118,'★共通（5-1-1）'!$A$9:$AH$126,12,FALSE)&amp;"","")</f>
        <v/>
      </c>
      <c r="M118" s="107" t="str">
        <f>IFERROR(VLOOKUP($A118,'★共通（5-1-1）'!$A$9:$AH$126,13,FALSE)&amp;"","")</f>
        <v/>
      </c>
      <c r="N118" s="107" t="str">
        <f>IFERROR(VLOOKUP($A118,'★共通（5-1-1）'!$A$9:$AH$126,14,FALSE)&amp;"","")</f>
        <v/>
      </c>
      <c r="O118" s="107" t="str">
        <f>IFERROR(VLOOKUP($A118,'★共通（5-1-1）'!$A$9:$AH$126,15,FALSE)&amp;"","")</f>
        <v/>
      </c>
      <c r="P118" s="107" t="str">
        <f>IFERROR(VLOOKUP($A118,'★共通（5-1-1）'!$A$9:$AH$126,16,FALSE)&amp;"","")</f>
        <v/>
      </c>
      <c r="Q118" s="107" t="str">
        <f>IFERROR(VLOOKUP($A118,'★共通（5-1-1）'!$A$9:$AH$126,17,FALSE)&amp;"","")</f>
        <v/>
      </c>
      <c r="R118" s="107" t="str">
        <f>IFERROR(VLOOKUP($A118,'★共通（5-1-1）'!$A$9:$AH$126,18,FALSE)&amp;"","")</f>
        <v/>
      </c>
      <c r="S118" s="107" t="str">
        <f>IFERROR(VLOOKUP($A118,'★共通（5-1-1）'!$A$9:$AH$126,19,FALSE)&amp;"","")</f>
        <v/>
      </c>
      <c r="T118" s="107" t="str">
        <f>IFERROR(VLOOKUP($A118,'★共通（5-1-1）'!$A$9:$AH$126,20,FALSE)&amp;"","")</f>
        <v/>
      </c>
      <c r="U118" s="107" t="str">
        <f>IFERROR(VLOOKUP($A118,'★共通（5-1-1）'!$A$9:$AH$126,21,FALSE)&amp;"","")</f>
        <v/>
      </c>
      <c r="V118" s="107" t="str">
        <f>IFERROR(VLOOKUP($A118,'★共通（5-1-1）'!$A$9:$AH$126,22,FALSE)&amp;"","")</f>
        <v/>
      </c>
      <c r="W118" s="107" t="str">
        <f>IFERROR(VLOOKUP($A118,'★共通（5-1-1）'!$A$9:$AH$126,23,FALSE)&amp;"","")</f>
        <v/>
      </c>
      <c r="X118" s="107" t="str">
        <f>IFERROR(VLOOKUP($A118,'★共通（5-1-1）'!$A$9:$AH$126,24,FALSE)&amp;"","")</f>
        <v/>
      </c>
      <c r="Y118" s="107" t="str">
        <f>IFERROR(VLOOKUP($A118,'★共通（5-1-1）'!$A$9:$AH$126,25,FALSE)&amp;"","")</f>
        <v/>
      </c>
      <c r="Z118" s="107" t="str">
        <f>IFERROR(VLOOKUP($A118,'★共通（5-1-1）'!$A$9:$AH$126,26,FALSE)&amp;"","")</f>
        <v/>
      </c>
      <c r="AA118" s="107" t="str">
        <f>IFERROR(VLOOKUP($A118,'★共通（5-1-1）'!$A$9:$AH$126,27,FALSE)&amp;"","")</f>
        <v/>
      </c>
      <c r="AB118" s="107" t="str">
        <f>IFERROR(VLOOKUP($A118,'★共通（5-1-1）'!$A$9:$AH$126,28,FALSE)&amp;"","")</f>
        <v/>
      </c>
      <c r="AC118" s="107" t="str">
        <f>IFERROR(VLOOKUP($A118,'★共通（5-1-1）'!$A$9:$AH$126,29,FALSE)&amp;"","")</f>
        <v>152</v>
      </c>
      <c r="AD118" s="107" t="str">
        <f>IFERROR(VLOOKUP($A118,'★共通（5-1-1）'!$A$9:$AH$126,30,FALSE)&amp;"","")</f>
        <v/>
      </c>
      <c r="AE118" s="107" t="str">
        <f>IFERROR(VLOOKUP($A118,'★共通（5-1-1）'!$A$9:$AH$126,31,FALSE)&amp;"","")</f>
        <v/>
      </c>
      <c r="AF118" s="107" t="str">
        <f>IFERROR(VLOOKUP($A118,'★共通（5-1-1）'!$A$9:$AH$126,32,FALSE)&amp;"","")</f>
        <v/>
      </c>
      <c r="AG118" s="107" t="str">
        <f>IFERROR(VLOOKUP($A118,'★共通（5-1-1）'!$A$9:$AH$126,33,FALSE)&amp;"","")</f>
        <v/>
      </c>
      <c r="AH118" s="107" t="str">
        <f>IFERROR(VLOOKUP($A118,'★共通（5-1-1）'!$A$9:$AH$126,34,FALSE)&amp;"","")</f>
        <v/>
      </c>
      <c r="AI118" s="55"/>
      <c r="AJ118" s="55"/>
      <c r="AK118" s="55"/>
    </row>
    <row r="119" spans="1:38" ht="235.5" customHeight="1">
      <c r="A119" s="105">
        <v>112</v>
      </c>
      <c r="B119" s="105" t="str">
        <f>IFERROR(VLOOKUP($A119,'★共通（5-1-1）'!$A$9:$AH$126,2,FALSE)&amp;"","")</f>
        <v>運営基準の見直し</v>
      </c>
      <c r="C119" s="106" t="str">
        <f>IFERROR(VLOOKUP($A119,'★共通（5-1-1）'!$A$9:$AH$126,3,FALSE)&amp;"","")</f>
        <v>サービス付き高齢者向け住宅等における適正なサービス提供の確保</v>
      </c>
      <c r="D119" s="105" t="str">
        <f>IFERROR(VLOOKUP($A119,'★共通（5-1-1）'!$A$9:$AH$126,4,FALSE)&amp;"","")</f>
        <v/>
      </c>
      <c r="E119" s="105" t="str">
        <f>IFERROR(VLOOKUP($A119,'★共通（5-1-1）'!$A$9:$AH$126,5,FALSE)&amp;"","")</f>
        <v/>
      </c>
      <c r="F119" s="106" t="str">
        <f>IFERROR(VLOOKUP($A119,'★共通（5-1-1）'!$A$9:$AH$126,6,FALSE)&amp;"","")</f>
        <v xml:space="preserve">・サービス付き高齢者向け住宅等における適正なサービス提供を確保する観点から、以下の対応を行う。
　ア 訪問系サービス（定期巡回・随時対応型訪問介護看護を除く）、通所系サービス（地域密着型通所介護、認知症対応型通所介護を除く）及び福祉用具貸与について、事業所と同一の建物に居住する利用者に対してサービス提供を行う場合には、当該建物に居住する利用者以外に対してもサービス提供を行うよう努めることとする。また、事業所を市町村等が指定する際に、例えば、当該事業所の利用者のうち一定割合以上を当該事業所に併設する集合住宅以外の利用者とするよう努める、あるいはしなければならない等の条件を付することは差し支えないことを明確化する。
　イ 同一のサービス付き高齢者向け住宅等に居住する者のケアプランについて、区分支給限度基準額の利用割合が高い者が多い場合に、併設事業所の特定を行いつつ、当該ケアプランを作成する居宅介護支援事業者を事業所単位で抽出するなどの点検・検証を行うとともに、サービス付き高齢者向け住宅等における家賃の確認や利用者のケアプランの確認を行うことなどを通じて、介護保険サービスが入居者の自立支援等につながっているかの観点も考慮しながら、指導監督権限を持つ自治体による更なる指導の徹底を図る。居宅介護支援事業所を事業所単位で抽出するなどの点検・検証については、効率的な点検・検証の仕組みの周知期間の確保等のため、10 月から施行する。
</v>
      </c>
      <c r="G119" s="107" t="str">
        <f>IFERROR(VLOOKUP($A119,'★共通（5-1-1）'!$A$9:$AH$126,7,FALSE)&amp;"","")</f>
        <v>153</v>
      </c>
      <c r="H119" s="107" t="str">
        <f>IFERROR(VLOOKUP($A119,'★共通（5-1-1）'!$A$9:$AH$126,8,FALSE)&amp;"","")</f>
        <v>153</v>
      </c>
      <c r="I119" s="107" t="str">
        <f>IFERROR(VLOOKUP($A119,'★共通（5-1-1）'!$A$9:$AH$126,9,FALSE)&amp;"","")</f>
        <v>153</v>
      </c>
      <c r="J119" s="107" t="str">
        <f>IFERROR(VLOOKUP($A119,'★共通（5-1-1）'!$A$9:$AH$126,10,FALSE)&amp;"","")</f>
        <v>153</v>
      </c>
      <c r="K119" s="107" t="str">
        <f>IFERROR(VLOOKUP($A119,'★共通（5-1-1）'!$A$9:$AH$126,11,FALSE)&amp;"","")</f>
        <v>153</v>
      </c>
      <c r="L119" s="107" t="str">
        <f>IFERROR(VLOOKUP($A119,'★共通（5-1-1）'!$A$9:$AH$126,12,FALSE)&amp;"","")</f>
        <v>153</v>
      </c>
      <c r="M119" s="107" t="str">
        <f>IFERROR(VLOOKUP($A119,'★共通（5-1-1）'!$A$9:$AH$126,13,FALSE)&amp;"","")</f>
        <v>153</v>
      </c>
      <c r="N119" s="107" t="str">
        <f>IFERROR(VLOOKUP($A119,'★共通（5-1-1）'!$A$9:$AH$126,14,FALSE)&amp;"","")</f>
        <v/>
      </c>
      <c r="O119" s="107" t="str">
        <f>IFERROR(VLOOKUP($A119,'★共通（5-1-1）'!$A$9:$AH$126,15,FALSE)&amp;"","")</f>
        <v/>
      </c>
      <c r="P119" s="107" t="str">
        <f>IFERROR(VLOOKUP($A119,'★共通（5-1-1）'!$A$9:$AH$126,16,FALSE)&amp;"","")</f>
        <v/>
      </c>
      <c r="Q119" s="107" t="str">
        <f>IFERROR(VLOOKUP($A119,'★共通（5-1-1）'!$A$9:$AH$126,17,FALSE)&amp;"","")</f>
        <v>153</v>
      </c>
      <c r="R119" s="107" t="str">
        <f>IFERROR(VLOOKUP($A119,'★共通（5-1-1）'!$A$9:$AH$126,18,FALSE)&amp;"","")</f>
        <v/>
      </c>
      <c r="S119" s="107" t="str">
        <f>IFERROR(VLOOKUP($A119,'★共通（5-1-1）'!$A$9:$AH$126,19,FALSE)&amp;"","")</f>
        <v/>
      </c>
      <c r="T119" s="107" t="str">
        <f>IFERROR(VLOOKUP($A119,'★共通（5-1-1）'!$A$9:$AH$126,20,FALSE)&amp;"","")</f>
        <v>153</v>
      </c>
      <c r="U119" s="107" t="str">
        <f>IFERROR(VLOOKUP($A119,'★共通（5-1-1）'!$A$9:$AH$126,21,FALSE)&amp;"","")</f>
        <v/>
      </c>
      <c r="V119" s="107" t="str">
        <f>IFERROR(VLOOKUP($A119,'★共通（5-1-1）'!$A$9:$AH$126,22,FALSE)&amp;"","")</f>
        <v>153</v>
      </c>
      <c r="W119" s="107" t="str">
        <f>IFERROR(VLOOKUP($A119,'★共通（5-1-1）'!$A$9:$AH$126,23,FALSE)&amp;"","")</f>
        <v/>
      </c>
      <c r="X119" s="107" t="str">
        <f>IFERROR(VLOOKUP($A119,'★共通（5-1-1）'!$A$9:$AH$126,24,FALSE)&amp;"","")</f>
        <v/>
      </c>
      <c r="Y119" s="107" t="str">
        <f>IFERROR(VLOOKUP($A119,'★共通（5-1-1）'!$A$9:$AH$126,25,FALSE)&amp;"","")</f>
        <v/>
      </c>
      <c r="Z119" s="107" t="str">
        <f>IFERROR(VLOOKUP($A119,'★共通（5-1-1）'!$A$9:$AH$126,26,FALSE)&amp;"","")</f>
        <v/>
      </c>
      <c r="AA119" s="107" t="str">
        <f>IFERROR(VLOOKUP($A119,'★共通（5-1-1）'!$A$9:$AH$126,27,FALSE)&amp;"","")</f>
        <v/>
      </c>
      <c r="AB119" s="107" t="str">
        <f>IFERROR(VLOOKUP($A119,'★共通（5-1-1）'!$A$9:$AH$126,28,FALSE)&amp;"","")</f>
        <v/>
      </c>
      <c r="AC119" s="107" t="str">
        <f>IFERROR(VLOOKUP($A119,'★共通（5-1-1）'!$A$9:$AH$126,29,FALSE)&amp;"","")</f>
        <v>153</v>
      </c>
      <c r="AD119" s="107" t="str">
        <f>IFERROR(VLOOKUP($A119,'★共通（5-1-1）'!$A$9:$AH$126,30,FALSE)&amp;"","")</f>
        <v/>
      </c>
      <c r="AE119" s="107" t="str">
        <f>IFERROR(VLOOKUP($A119,'★共通（5-1-1）'!$A$9:$AH$126,31,FALSE)&amp;"","")</f>
        <v/>
      </c>
      <c r="AF119" s="107" t="str">
        <f>IFERROR(VLOOKUP($A119,'★共通（5-1-1）'!$A$9:$AH$126,32,FALSE)&amp;"","")</f>
        <v/>
      </c>
      <c r="AG119" s="107" t="str">
        <f>IFERROR(VLOOKUP($A119,'★共通（5-1-1）'!$A$9:$AH$126,33,FALSE)&amp;"","")</f>
        <v/>
      </c>
      <c r="AH119" s="107" t="str">
        <f>IFERROR(VLOOKUP($A119,'★共通（5-1-1）'!$A$9:$AH$126,34,FALSE)&amp;"","")</f>
        <v/>
      </c>
    </row>
    <row r="120" spans="1:38" ht="96" customHeight="1">
      <c r="A120" s="105">
        <v>113</v>
      </c>
      <c r="B120" s="105" t="str">
        <f>IFERROR(VLOOKUP($A120,'★共通（5-1-1）'!$A$9:$AH$126,2,FALSE)&amp;"","")</f>
        <v>介護報酬の見直し</v>
      </c>
      <c r="C120" s="106" t="str">
        <f>IFERROR(VLOOKUP($A120,'★共通（5-1-1）'!$A$9:$AH$126,3,FALSE)&amp;"","")</f>
        <v>療養通所介護の報酬体系の見直し</v>
      </c>
      <c r="D120" s="105" t="str">
        <f>IFERROR(VLOOKUP($A120,'★共通（5-1-1）'!$A$9:$AH$126,4,FALSE)&amp;"","")</f>
        <v>個別送迎体制加算（廃止）
入浴介助体制強化加算（廃止）</v>
      </c>
      <c r="E120" s="105" t="str">
        <f>IFERROR(VLOOKUP($A120,'★共通（5-1-1）'!$A$9:$AH$126,5,FALSE)&amp;"","")</f>
        <v/>
      </c>
      <c r="F120" s="106" t="str">
        <f>IFERROR(VLOOKUP($A120,'★共通（5-1-1）'!$A$9:$AH$126,6,FALSE)&amp;"","")</f>
        <v>・療養通所介護について、医療と介護の両方のニーズを持つ中重度の要介護者の状態やニーズに合わせた柔軟なサービス提供を図る観点から、日単位の報酬体系から、月単位の包括報酬とする見直しを行う。単位数は、個別送迎体制強化加算及び入浴介助体制強化加算に係る評価を含めた上で、平均的な利用時間、利用回数等を踏まえて設定する。また、利用者負担にも配慮し、サービス提供量が過少である場合は減算することとする。</v>
      </c>
      <c r="G120" s="107" t="str">
        <f>IFERROR(VLOOKUP($A120,'★共通（5-1-1）'!$A$9:$AH$126,7,FALSE)&amp;"","")</f>
        <v/>
      </c>
      <c r="H120" s="107" t="str">
        <f>IFERROR(VLOOKUP($A120,'★共通（5-1-1）'!$A$9:$AH$126,8,FALSE)&amp;"","")</f>
        <v/>
      </c>
      <c r="I120" s="107" t="str">
        <f>IFERROR(VLOOKUP($A120,'★共通（5-1-1）'!$A$9:$AH$126,9,FALSE)&amp;"","")</f>
        <v/>
      </c>
      <c r="J120" s="107" t="str">
        <f>IFERROR(VLOOKUP($A120,'★共通（5-1-1）'!$A$9:$AH$126,10,FALSE)&amp;"","")</f>
        <v/>
      </c>
      <c r="K120" s="107" t="str">
        <f>IFERROR(VLOOKUP($A120,'★共通（5-1-1）'!$A$9:$AH$126,11,FALSE)&amp;"","")</f>
        <v/>
      </c>
      <c r="L120" s="107" t="str">
        <f>IFERROR(VLOOKUP($A120,'★共通（5-1-1）'!$A$9:$AH$126,12,FALSE)&amp;"","")</f>
        <v/>
      </c>
      <c r="M120" s="107" t="str">
        <f>IFERROR(VLOOKUP($A120,'★共通（5-1-1）'!$A$9:$AH$126,13,FALSE)&amp;"","")</f>
        <v/>
      </c>
      <c r="N120" s="107" t="str">
        <f>IFERROR(VLOOKUP($A120,'★共通（5-1-1）'!$A$9:$AH$126,14,FALSE)&amp;"","")</f>
        <v/>
      </c>
      <c r="O120" s="107" t="str">
        <f>IFERROR(VLOOKUP($A120,'★共通（5-1-1）'!$A$9:$AH$126,15,FALSE)&amp;"","")</f>
        <v/>
      </c>
      <c r="P120" s="107" t="str">
        <f>IFERROR(VLOOKUP($A120,'★共通（5-1-1）'!$A$9:$AH$126,16,FALSE)&amp;"","")</f>
        <v/>
      </c>
      <c r="Q120" s="107" t="str">
        <f>IFERROR(VLOOKUP($A120,'★共通（5-1-1）'!$A$9:$AH$126,17,FALSE)&amp;"","")</f>
        <v/>
      </c>
      <c r="R120" s="107" t="str">
        <f>IFERROR(VLOOKUP($A120,'★共通（5-1-1）'!$A$9:$AH$126,18,FALSE)&amp;"","")</f>
        <v/>
      </c>
      <c r="S120" s="107" t="str">
        <f>IFERROR(VLOOKUP($A120,'★共通（5-1-1）'!$A$9:$AH$126,19,FALSE)&amp;"","")</f>
        <v/>
      </c>
      <c r="T120" s="107" t="str">
        <f>IFERROR(VLOOKUP($A120,'★共通（5-1-1）'!$A$9:$AH$126,20,FALSE)&amp;"","")</f>
        <v/>
      </c>
      <c r="U120" s="107" t="str">
        <f>IFERROR(VLOOKUP($A120,'★共通（5-1-1）'!$A$9:$AH$126,21,FALSE)&amp;"","")</f>
        <v/>
      </c>
      <c r="V120" s="107" t="str">
        <f>IFERROR(VLOOKUP($A120,'★共通（5-1-1）'!$A$9:$AH$126,22,FALSE)&amp;"","")</f>
        <v>155</v>
      </c>
      <c r="W120" s="107" t="str">
        <f>IFERROR(VLOOKUP($A120,'★共通（5-1-1）'!$A$9:$AH$126,23,FALSE)&amp;"","")</f>
        <v/>
      </c>
      <c r="X120" s="107" t="str">
        <f>IFERROR(VLOOKUP($A120,'★共通（5-1-1）'!$A$9:$AH$126,24,FALSE)&amp;"","")</f>
        <v/>
      </c>
      <c r="Y120" s="107" t="str">
        <f>IFERROR(VLOOKUP($A120,'★共通（5-1-1）'!$A$9:$AH$126,25,FALSE)&amp;"","")</f>
        <v/>
      </c>
      <c r="Z120" s="107" t="str">
        <f>IFERROR(VLOOKUP($A120,'★共通（5-1-1）'!$A$9:$AH$126,26,FALSE)&amp;"","")</f>
        <v/>
      </c>
      <c r="AA120" s="107" t="str">
        <f>IFERROR(VLOOKUP($A120,'★共通（5-1-1）'!$A$9:$AH$126,27,FALSE)&amp;"","")</f>
        <v/>
      </c>
      <c r="AB120" s="107" t="str">
        <f>IFERROR(VLOOKUP($A120,'★共通（5-1-1）'!$A$9:$AH$126,28,FALSE)&amp;"","")</f>
        <v/>
      </c>
      <c r="AC120" s="107" t="str">
        <f>IFERROR(VLOOKUP($A120,'★共通（5-1-1）'!$A$9:$AH$126,29,FALSE)&amp;"","")</f>
        <v/>
      </c>
      <c r="AD120" s="107" t="str">
        <f>IFERROR(VLOOKUP($A120,'★共通（5-1-1）'!$A$9:$AH$126,30,FALSE)&amp;"","")</f>
        <v/>
      </c>
      <c r="AE120" s="107" t="str">
        <f>IFERROR(VLOOKUP($A120,'★共通（5-1-1）'!$A$9:$AH$126,31,FALSE)&amp;"","")</f>
        <v/>
      </c>
      <c r="AF120" s="107" t="str">
        <f>IFERROR(VLOOKUP($A120,'★共通（5-1-1）'!$A$9:$AH$126,32,FALSE)&amp;"","")</f>
        <v/>
      </c>
      <c r="AG120" s="107" t="str">
        <f>IFERROR(VLOOKUP($A120,'★共通（5-1-1）'!$A$9:$AH$126,33,FALSE)&amp;"","")</f>
        <v/>
      </c>
      <c r="AH120" s="107" t="str">
        <f>IFERROR(VLOOKUP($A120,'★共通（5-1-1）'!$A$9:$AH$126,34,FALSE)&amp;"","")</f>
        <v/>
      </c>
    </row>
    <row r="121" spans="1:38" ht="89.25" customHeight="1">
      <c r="A121" s="105">
        <v>114</v>
      </c>
      <c r="B121" s="105" t="str">
        <f>IFERROR(VLOOKUP($A121,'★共通（5-1-1）'!$A$9:$AH$126,2,FALSE)&amp;"","")</f>
        <v>介護報酬の見直し</v>
      </c>
      <c r="C121" s="106" t="str">
        <f>IFERROR(VLOOKUP($A121,'★共通（5-1-1）'!$A$9:$AH$126,3,FALSE)&amp;"","")</f>
        <v>居宅介護支援における（看護）小規模多機能型居宅介護事業所連携加算の廃止</v>
      </c>
      <c r="D121" s="105" t="str">
        <f>IFERROR(VLOOKUP($A121,'★共通（5-1-1）'!$A$9:$AH$126,4,FALSE)&amp;"","")</f>
        <v>小規模多機能型居宅介護事業所連携加算（廃止）
介護予防小規模多機能型居宅介護事業所連携加算（廃止）
看護小規模多機能型居宅介護事業所連携加算（廃止）</v>
      </c>
      <c r="E121" s="105" t="str">
        <f>IFERROR(VLOOKUP($A121,'★共通（5-1-1）'!$A$9:$AH$126,5,FALSE)&amp;"","")</f>
        <v/>
      </c>
      <c r="F121" s="106" t="str">
        <f>IFERROR(VLOOKUP($A121,'★共通（5-1-1）'!$A$9:$AH$126,6,FALSE)&amp;"","")</f>
        <v xml:space="preserve">・（看護）小規模多機能型居宅介護事業所連携加算について、算定実績を踏まえて、廃止する。
※ 3（１）②リハビリテーションマネジメント加算の見直し、⑨通所介護における個別機能訓練加算の見直し、⑭施設系サービスにおける口腔衛生管理の強化、⑮施設系サービスにおける栄養マネジメントの充実、5（１）⑨介護医療院の移行定着支援加算の廃止、⑩介護職員処遇改善加算（Ⅳ）及び（Ⅴ）の廃止も参照。
</v>
      </c>
      <c r="G121" s="107" t="str">
        <f>IFERROR(VLOOKUP($A121,'★共通（5-1-1）'!$A$9:$AH$126,7,FALSE)&amp;"","")</f>
        <v/>
      </c>
      <c r="H121" s="107" t="str">
        <f>IFERROR(VLOOKUP($A121,'★共通（5-1-1）'!$A$9:$AH$126,8,FALSE)&amp;"","")</f>
        <v/>
      </c>
      <c r="I121" s="107" t="str">
        <f>IFERROR(VLOOKUP($A121,'★共通（5-1-1）'!$A$9:$AH$126,9,FALSE)&amp;"","")</f>
        <v/>
      </c>
      <c r="J121" s="107" t="str">
        <f>IFERROR(VLOOKUP($A121,'★共通（5-1-1）'!$A$9:$AH$126,10,FALSE)&amp;"","")</f>
        <v/>
      </c>
      <c r="K121" s="107" t="str">
        <f>IFERROR(VLOOKUP($A121,'★共通（5-1-1）'!$A$9:$AH$126,11,FALSE)&amp;"","")</f>
        <v/>
      </c>
      <c r="L121" s="107" t="str">
        <f>IFERROR(VLOOKUP($A121,'★共通（5-1-1）'!$A$9:$AH$126,12,FALSE)&amp;"","")</f>
        <v/>
      </c>
      <c r="M121" s="107" t="str">
        <f>IFERROR(VLOOKUP($A121,'★共通（5-1-1）'!$A$9:$AH$126,13,FALSE)&amp;"","")</f>
        <v/>
      </c>
      <c r="N121" s="107" t="str">
        <f>IFERROR(VLOOKUP($A121,'★共通（5-1-1）'!$A$9:$AH$126,14,FALSE)&amp;"","")</f>
        <v/>
      </c>
      <c r="O121" s="107" t="str">
        <f>IFERROR(VLOOKUP($A121,'★共通（5-1-1）'!$A$9:$AH$126,15,FALSE)&amp;"","")</f>
        <v/>
      </c>
      <c r="P121" s="107" t="str">
        <f>IFERROR(VLOOKUP($A121,'★共通（5-1-1）'!$A$9:$AH$126,16,FALSE)&amp;"","")</f>
        <v/>
      </c>
      <c r="Q121" s="107" t="str">
        <f>IFERROR(VLOOKUP($A121,'★共通（5-1-1）'!$A$9:$AH$126,17,FALSE)&amp;"","")</f>
        <v/>
      </c>
      <c r="R121" s="107" t="str">
        <f>IFERROR(VLOOKUP($A121,'★共通（5-1-1）'!$A$9:$AH$126,18,FALSE)&amp;"","")</f>
        <v/>
      </c>
      <c r="S121" s="107" t="str">
        <f>IFERROR(VLOOKUP($A121,'★共通（5-1-1）'!$A$9:$AH$126,19,FALSE)&amp;"","")</f>
        <v/>
      </c>
      <c r="T121" s="107" t="str">
        <f>IFERROR(VLOOKUP($A121,'★共通（5-1-1）'!$A$9:$AH$126,20,FALSE)&amp;"","")</f>
        <v/>
      </c>
      <c r="U121" s="107" t="str">
        <f>IFERROR(VLOOKUP($A121,'★共通（5-1-1）'!$A$9:$AH$126,21,FALSE)&amp;"","")</f>
        <v/>
      </c>
      <c r="V121" s="107" t="str">
        <f>IFERROR(VLOOKUP($A121,'★共通（5-1-1）'!$A$9:$AH$126,22,FALSE)&amp;"","")</f>
        <v/>
      </c>
      <c r="W121" s="107" t="str">
        <f>IFERROR(VLOOKUP($A121,'★共通（5-1-1）'!$A$9:$AH$126,23,FALSE)&amp;"","")</f>
        <v/>
      </c>
      <c r="X121" s="107" t="str">
        <f>IFERROR(VLOOKUP($A121,'★共通（5-1-1）'!$A$9:$AH$126,24,FALSE)&amp;"","")</f>
        <v/>
      </c>
      <c r="Y121" s="107" t="str">
        <f>IFERROR(VLOOKUP($A121,'★共通（5-1-1）'!$A$9:$AH$126,25,FALSE)&amp;"","")</f>
        <v/>
      </c>
      <c r="Z121" s="107" t="str">
        <f>IFERROR(VLOOKUP($A121,'★共通（5-1-1）'!$A$9:$AH$126,26,FALSE)&amp;"","")</f>
        <v/>
      </c>
      <c r="AA121" s="107" t="str">
        <f>IFERROR(VLOOKUP($A121,'★共通（5-1-1）'!$A$9:$AH$126,27,FALSE)&amp;"","")</f>
        <v/>
      </c>
      <c r="AB121" s="107" t="str">
        <f>IFERROR(VLOOKUP($A121,'★共通（5-1-1）'!$A$9:$AH$126,28,FALSE)&amp;"","")</f>
        <v/>
      </c>
      <c r="AC121" s="107" t="str">
        <f>IFERROR(VLOOKUP($A121,'★共通（5-1-1）'!$A$9:$AH$126,29,FALSE)&amp;"","")</f>
        <v>156</v>
      </c>
      <c r="AD121" s="107" t="str">
        <f>IFERROR(VLOOKUP($A121,'★共通（5-1-1）'!$A$9:$AH$126,30,FALSE)&amp;"","")</f>
        <v/>
      </c>
      <c r="AE121" s="107" t="str">
        <f>IFERROR(VLOOKUP($A121,'★共通（5-1-1）'!$A$9:$AH$126,31,FALSE)&amp;"","")</f>
        <v/>
      </c>
      <c r="AF121" s="107" t="str">
        <f>IFERROR(VLOOKUP($A121,'★共通（5-1-1）'!$A$9:$AH$126,32,FALSE)&amp;"","")</f>
        <v/>
      </c>
      <c r="AG121" s="107" t="str">
        <f>IFERROR(VLOOKUP($A121,'★共通（5-1-1）'!$A$9:$AH$126,33,FALSE)&amp;"","")</f>
        <v/>
      </c>
      <c r="AH121" s="107" t="str">
        <f>IFERROR(VLOOKUP($A121,'★共通（5-1-1）'!$A$9:$AH$126,34,FALSE)&amp;"","")</f>
        <v/>
      </c>
    </row>
    <row r="122" spans="1:38" ht="188.25" customHeight="1">
      <c r="A122" s="105">
        <v>115</v>
      </c>
      <c r="B122" s="105" t="str">
        <f>IFERROR(VLOOKUP($A122,'★共通（5-1-1）'!$A$9:$AH$126,2,FALSE)&amp;"","")</f>
        <v>運営基準の見直し</v>
      </c>
      <c r="C122" s="106" t="str">
        <f>IFERROR(VLOOKUP($A122,'★共通（5-1-1）'!$A$9:$AH$126,3,FALSE)&amp;"","")</f>
        <v>介護保険施設におけるリスクマネジメントの強化</v>
      </c>
      <c r="D122" s="105" t="str">
        <f>IFERROR(VLOOKUP($A122,'★共通（5-1-1）'!$A$9:$AH$126,4,FALSE)&amp;"","")</f>
        <v>安全管理体制未実施減算</v>
      </c>
      <c r="E122" s="105" t="str">
        <f>IFERROR(VLOOKUP($A122,'★共通（5-1-1）'!$A$9:$AH$126,5,FALSE)&amp;"","")</f>
        <v/>
      </c>
      <c r="F122" s="106" t="str">
        <f>IFERROR(VLOOKUP($A122,'★共通（5-1-1）'!$A$9:$AH$126,6,FALSE)&amp;"","")</f>
        <v xml:space="preserve">・介護保険施設における事故発生の防止と発生時の適切な対応を推進する観点から、以下の対応を行う。
　ア 市町村によって事故報告の基準が様々であることを踏まえ、将来的な事故報告の標準化による情報蓄積と有効活用等の検討に資する観点から、国において報告様式を作成し周知する。
　イ 安全対策を恒常的なものとする観点から、施設系サービスの事業者を対象に、事故発生の防止のための安全対策の担当者を定めておくことを義務づける。その際、６月の経過措置期間を設けることとする。
　ウ 運営基準における事故発生の防止又はその再発防止のための措置（指針の作成、安全対策委員会の設置・開催、従業員研修の実施、安全対策の担当者の設置（上記イ））が講じられていない場合は、基本報酬を減算する。その際、６月の経過措置期間を設けることとする。
　エ 安全対策をより一層強化する観点から、安全対策部門を設置するとともに、外部の安全対策に係る研修を受講した安全対策の担当者を配置し、組織的に安全対策を実施する体制が整備されていることを評価する新たな加算を設ける。
</v>
      </c>
      <c r="G122" s="107" t="str">
        <f>IFERROR(VLOOKUP($A122,'★共通（5-1-1）'!$A$9:$AH$126,7,FALSE)&amp;"","")</f>
        <v/>
      </c>
      <c r="H122" s="107" t="str">
        <f>IFERROR(VLOOKUP($A122,'★共通（5-1-1）'!$A$9:$AH$126,8,FALSE)&amp;"","")</f>
        <v/>
      </c>
      <c r="I122" s="107" t="str">
        <f>IFERROR(VLOOKUP($A122,'★共通（5-1-1）'!$A$9:$AH$126,9,FALSE)&amp;"","")</f>
        <v/>
      </c>
      <c r="J122" s="107" t="str">
        <f>IFERROR(VLOOKUP($A122,'★共通（5-1-1）'!$A$9:$AH$126,10,FALSE)&amp;"","")</f>
        <v/>
      </c>
      <c r="K122" s="107" t="str">
        <f>IFERROR(VLOOKUP($A122,'★共通（5-1-1）'!$A$9:$AH$126,11,FALSE)&amp;"","")</f>
        <v/>
      </c>
      <c r="L122" s="107" t="str">
        <f>IFERROR(VLOOKUP($A122,'★共通（5-1-1）'!$A$9:$AH$126,12,FALSE)&amp;"","")</f>
        <v/>
      </c>
      <c r="M122" s="107" t="str">
        <f>IFERROR(VLOOKUP($A122,'★共通（5-1-1）'!$A$9:$AH$126,13,FALSE)&amp;"","")</f>
        <v/>
      </c>
      <c r="N122" s="107" t="str">
        <f>IFERROR(VLOOKUP($A122,'★共通（5-1-1）'!$A$9:$AH$126,14,FALSE)&amp;"","")</f>
        <v/>
      </c>
      <c r="O122" s="107" t="str">
        <f>IFERROR(VLOOKUP($A122,'★共通（5-1-1）'!$A$9:$AH$126,15,FALSE)&amp;"","")</f>
        <v/>
      </c>
      <c r="P122" s="107" t="str">
        <f>IFERROR(VLOOKUP($A122,'★共通（5-1-1）'!$A$9:$AH$126,16,FALSE)&amp;"","")</f>
        <v/>
      </c>
      <c r="Q122" s="107" t="str">
        <f>IFERROR(VLOOKUP($A122,'★共通（5-1-1）'!$A$9:$AH$126,17,FALSE)&amp;"","")</f>
        <v/>
      </c>
      <c r="R122" s="107" t="str">
        <f>IFERROR(VLOOKUP($A122,'★共通（5-1-1）'!$A$9:$AH$126,18,FALSE)&amp;"","")</f>
        <v/>
      </c>
      <c r="S122" s="107" t="str">
        <f>IFERROR(VLOOKUP($A122,'★共通（5-1-1）'!$A$9:$AH$126,19,FALSE)&amp;"","")</f>
        <v/>
      </c>
      <c r="T122" s="107" t="str">
        <f>IFERROR(VLOOKUP($A122,'★共通（5-1-1）'!$A$9:$AH$126,20,FALSE)&amp;"","")</f>
        <v/>
      </c>
      <c r="U122" s="107" t="str">
        <f>IFERROR(VLOOKUP($A122,'★共通（5-1-1）'!$A$9:$AH$126,21,FALSE)&amp;"","")</f>
        <v/>
      </c>
      <c r="V122" s="107" t="str">
        <f>IFERROR(VLOOKUP($A122,'★共通（5-1-1）'!$A$9:$AH$126,22,FALSE)&amp;"","")</f>
        <v/>
      </c>
      <c r="W122" s="107" t="str">
        <f>IFERROR(VLOOKUP($A122,'★共通（5-1-1）'!$A$9:$AH$126,23,FALSE)&amp;"","")</f>
        <v/>
      </c>
      <c r="X122" s="107" t="str">
        <f>IFERROR(VLOOKUP($A122,'★共通（5-1-1）'!$A$9:$AH$126,24,FALSE)&amp;"","")</f>
        <v/>
      </c>
      <c r="Y122" s="107" t="str">
        <f>IFERROR(VLOOKUP($A122,'★共通（5-1-1）'!$A$9:$AH$126,25,FALSE)&amp;"","")</f>
        <v/>
      </c>
      <c r="Z122" s="107" t="str">
        <f>IFERROR(VLOOKUP($A122,'★共通（5-1-1）'!$A$9:$AH$126,26,FALSE)&amp;"","")</f>
        <v/>
      </c>
      <c r="AA122" s="107" t="str">
        <f>IFERROR(VLOOKUP($A122,'★共通（5-1-1）'!$A$9:$AH$126,27,FALSE)&amp;"","")</f>
        <v>158</v>
      </c>
      <c r="AB122" s="107" t="str">
        <f>IFERROR(VLOOKUP($A122,'★共通（5-1-1）'!$A$9:$AH$126,28,FALSE)&amp;"","")</f>
        <v/>
      </c>
      <c r="AC122" s="107" t="str">
        <f>IFERROR(VLOOKUP($A122,'★共通（5-1-1）'!$A$9:$AH$126,29,FALSE)&amp;"","")</f>
        <v/>
      </c>
      <c r="AD122" s="107" t="str">
        <f>IFERROR(VLOOKUP($A122,'★共通（5-1-1）'!$A$9:$AH$126,30,FALSE)&amp;"","")</f>
        <v>158</v>
      </c>
      <c r="AE122" s="107" t="str">
        <f>IFERROR(VLOOKUP($A122,'★共通（5-1-1）'!$A$9:$AH$126,31,FALSE)&amp;"","")</f>
        <v>158</v>
      </c>
      <c r="AF122" s="107" t="str">
        <f>IFERROR(VLOOKUP($A122,'★共通（5-1-1）'!$A$9:$AH$126,32,FALSE)&amp;"","")</f>
        <v>158</v>
      </c>
      <c r="AG122" s="107" t="str">
        <f>IFERROR(VLOOKUP($A122,'★共通（5-1-1）'!$A$9:$AH$126,33,FALSE)&amp;"","")</f>
        <v>158</v>
      </c>
      <c r="AH122" s="107" t="str">
        <f>IFERROR(VLOOKUP($A122,'★共通（5-1-1）'!$A$9:$AH$126,34,FALSE)&amp;"","")</f>
        <v/>
      </c>
    </row>
    <row r="123" spans="1:38" ht="99" customHeight="1">
      <c r="A123" s="105">
        <v>116</v>
      </c>
      <c r="B123" s="105" t="str">
        <f>IFERROR(VLOOKUP($A123,'★共通（5-1-1）'!$A$9:$AH$126,2,FALSE)&amp;"","")</f>
        <v>運営基準の見直し</v>
      </c>
      <c r="C123" s="106" t="str">
        <f>IFERROR(VLOOKUP($A123,'★共通（5-1-1）'!$A$9:$AH$126,3,FALSE)&amp;"","")</f>
        <v>高齢者虐待防止の推進</v>
      </c>
      <c r="D123" s="105" t="str">
        <f>IFERROR(VLOOKUP($A123,'★共通（5-1-1）'!$A$9:$AH$126,4,FALSE)&amp;"","")</f>
        <v/>
      </c>
      <c r="E123" s="105" t="str">
        <f>IFERROR(VLOOKUP($A123,'★共通（5-1-1）'!$A$9:$AH$126,5,FALSE)&amp;"","")</f>
        <v/>
      </c>
      <c r="F123" s="106" t="str">
        <f>IFERROR(VLOOKUP($A123,'★共通（5-1-1）'!$A$9:$AH$126,6,FALSE)&amp;"","")</f>
        <v>・障害福祉サービスにおける対応も踏まえ、全ての介護サービス事業者を対象に、利用者の人権の擁護、虐待の防止等の観点から、虐待の発生又はその再発を防止するための委員会の開催、指針の整備、研修の実施、担当者を定めることを義務づける。その際、３年の経過措置期間を設けることとする。</v>
      </c>
      <c r="G123" s="107" t="str">
        <f>IFERROR(VLOOKUP($A123,'★共通（5-1-1）'!$A$9:$AH$126,7,FALSE)&amp;"","")</f>
        <v>159</v>
      </c>
      <c r="H123" s="107" t="str">
        <f>IFERROR(VLOOKUP($A123,'★共通（5-1-1）'!$A$9:$AH$126,8,FALSE)&amp;"","")</f>
        <v>159</v>
      </c>
      <c r="I123" s="107" t="str">
        <f>IFERROR(VLOOKUP($A123,'★共通（5-1-1）'!$A$9:$AH$126,9,FALSE)&amp;"","")</f>
        <v>159</v>
      </c>
      <c r="J123" s="107" t="str">
        <f>IFERROR(VLOOKUP($A123,'★共通（5-1-1）'!$A$9:$AH$126,10,FALSE)&amp;"","")</f>
        <v>159</v>
      </c>
      <c r="K123" s="107" t="str">
        <f>IFERROR(VLOOKUP($A123,'★共通（5-1-1）'!$A$9:$AH$126,11,FALSE)&amp;"","")</f>
        <v>159</v>
      </c>
      <c r="L123" s="107" t="str">
        <f>IFERROR(VLOOKUP($A123,'★共通（5-1-1）'!$A$9:$AH$126,12,FALSE)&amp;"","")</f>
        <v>159</v>
      </c>
      <c r="M123" s="107" t="str">
        <f>IFERROR(VLOOKUP($A123,'★共通（5-1-1）'!$A$9:$AH$126,13,FALSE)&amp;"","")</f>
        <v>159</v>
      </c>
      <c r="N123" s="107" t="str">
        <f>IFERROR(VLOOKUP($A123,'★共通（5-1-1）'!$A$9:$AH$126,14,FALSE)&amp;"","")</f>
        <v>159</v>
      </c>
      <c r="O123" s="107" t="str">
        <f>IFERROR(VLOOKUP($A123,'★共通（5-1-1）'!$A$9:$AH$126,15,FALSE)&amp;"","")</f>
        <v>159</v>
      </c>
      <c r="P123" s="107" t="str">
        <f>IFERROR(VLOOKUP($A123,'★共通（5-1-1）'!$A$9:$AH$126,16,FALSE)&amp;"","")</f>
        <v>159</v>
      </c>
      <c r="Q123" s="107" t="str">
        <f>IFERROR(VLOOKUP($A123,'★共通（5-1-1）'!$A$9:$AH$126,17,FALSE)&amp;"","")</f>
        <v>159</v>
      </c>
      <c r="R123" s="107" t="str">
        <f>IFERROR(VLOOKUP($A123,'★共通（5-1-1）'!$A$9:$AH$126,18,FALSE)&amp;"","")</f>
        <v>159</v>
      </c>
      <c r="S123" s="107" t="str">
        <f>IFERROR(VLOOKUP($A123,'★共通（5-1-1）'!$A$9:$AH$126,19,FALSE)&amp;"","")</f>
        <v>159</v>
      </c>
      <c r="T123" s="107" t="str">
        <f>IFERROR(VLOOKUP($A123,'★共通（5-1-1）'!$A$9:$AH$126,20,FALSE)&amp;"","")</f>
        <v>159</v>
      </c>
      <c r="U123" s="107" t="str">
        <f>IFERROR(VLOOKUP($A123,'★共通（5-1-1）'!$A$9:$AH$126,21,FALSE)&amp;"","")</f>
        <v>159</v>
      </c>
      <c r="V123" s="107" t="str">
        <f>IFERROR(VLOOKUP($A123,'★共通（5-1-1）'!$A$9:$AH$126,22,FALSE)&amp;"","")</f>
        <v>159</v>
      </c>
      <c r="W123" s="107" t="str">
        <f>IFERROR(VLOOKUP($A123,'★共通（5-1-1）'!$A$9:$AH$126,23,FALSE)&amp;"","")</f>
        <v>159</v>
      </c>
      <c r="X123" s="107" t="str">
        <f>IFERROR(VLOOKUP($A123,'★共通（5-1-1）'!$A$9:$AH$126,24,FALSE)&amp;"","")</f>
        <v>159</v>
      </c>
      <c r="Y123" s="107" t="str">
        <f>IFERROR(VLOOKUP($A123,'★共通（5-1-1）'!$A$9:$AH$126,25,FALSE)&amp;"","")</f>
        <v>159</v>
      </c>
      <c r="Z123" s="107" t="str">
        <f>IFERROR(VLOOKUP($A123,'★共通（5-1-1）'!$A$9:$AH$126,26,FALSE)&amp;"","")</f>
        <v>159</v>
      </c>
      <c r="AA123" s="107" t="str">
        <f>IFERROR(VLOOKUP($A123,'★共通（5-1-1）'!$A$9:$AH$126,27,FALSE)&amp;"","")</f>
        <v>159</v>
      </c>
      <c r="AB123" s="107" t="str">
        <f>IFERROR(VLOOKUP($A123,'★共通（5-1-1）'!$A$9:$AH$126,28,FALSE)&amp;"","")</f>
        <v>159</v>
      </c>
      <c r="AC123" s="107" t="str">
        <f>IFERROR(VLOOKUP($A123,'★共通（5-1-1）'!$A$9:$AH$126,29,FALSE)&amp;"","")</f>
        <v>159</v>
      </c>
      <c r="AD123" s="107" t="str">
        <f>IFERROR(VLOOKUP($A123,'★共通（5-1-1）'!$A$9:$AH$126,30,FALSE)&amp;"","")</f>
        <v>159</v>
      </c>
      <c r="AE123" s="107" t="str">
        <f>IFERROR(VLOOKUP($A123,'★共通（5-1-1）'!$A$9:$AH$126,31,FALSE)&amp;"","")</f>
        <v>159</v>
      </c>
      <c r="AF123" s="107" t="str">
        <f>IFERROR(VLOOKUP($A123,'★共通（5-1-1）'!$A$9:$AH$126,32,FALSE)&amp;"","")</f>
        <v>159</v>
      </c>
      <c r="AG123" s="107" t="str">
        <f>IFERROR(VLOOKUP($A123,'★共通（5-1-1）'!$A$9:$AH$126,33,FALSE)&amp;"","")</f>
        <v>159</v>
      </c>
      <c r="AH123" s="107" t="str">
        <f>IFERROR(VLOOKUP($A123,'★共通（5-1-1）'!$A$9:$AH$126,34,FALSE)&amp;"","")</f>
        <v>159</v>
      </c>
    </row>
    <row r="124" spans="1:38" ht="91.5" customHeight="1">
      <c r="A124" s="105">
        <v>117</v>
      </c>
      <c r="B124" s="105" t="str">
        <f>IFERROR(VLOOKUP($A124,'★共通（5-1-1）'!$A$9:$AH$126,2,FALSE)&amp;"","")</f>
        <v>基本方針・指定基準等</v>
      </c>
      <c r="C124" s="106" t="str">
        <f>IFERROR(VLOOKUP($A124,'★共通（5-1-1）'!$A$9:$AH$126,3,FALSE)&amp;"","")</f>
        <v>基準費用額の見直し</v>
      </c>
      <c r="D124" s="105" t="str">
        <f>IFERROR(VLOOKUP($A124,'★共通（5-1-1）'!$A$9:$AH$126,4,FALSE)&amp;"","")</f>
        <v/>
      </c>
      <c r="E124" s="105" t="str">
        <f>IFERROR(VLOOKUP($A124,'★共通（5-1-1）'!$A$9:$AH$126,5,FALSE)&amp;"","")</f>
        <v/>
      </c>
      <c r="F124" s="106" t="str">
        <f>IFERROR(VLOOKUP($A124,'★共通（5-1-1）'!$A$9:$AH$126,6,FALSE)&amp;"","")</f>
        <v>・介護保険施設における食費の基準費用額について、令和２年度介護事業経営実態調査結果から算出した介護保険施設の食費の平均的な費用の額との差の状況を踏まえ、利用者負担への影響も勘案しつつ、必要な対応を行う。</v>
      </c>
      <c r="G124" s="107" t="str">
        <f>IFERROR(VLOOKUP($A124,'★共通（5-1-1）'!$A$9:$AH$126,7,FALSE)&amp;"","")</f>
        <v/>
      </c>
      <c r="H124" s="107" t="str">
        <f>IFERROR(VLOOKUP($A124,'★共通（5-1-1）'!$A$9:$AH$126,8,FALSE)&amp;"","")</f>
        <v/>
      </c>
      <c r="I124" s="107" t="str">
        <f>IFERROR(VLOOKUP($A124,'★共通（5-1-1）'!$A$9:$AH$126,9,FALSE)&amp;"","")</f>
        <v/>
      </c>
      <c r="J124" s="107" t="str">
        <f>IFERROR(VLOOKUP($A124,'★共通（5-1-1）'!$A$9:$AH$126,10,FALSE)&amp;"","")</f>
        <v/>
      </c>
      <c r="K124" s="107" t="str">
        <f>IFERROR(VLOOKUP($A124,'★共通（5-1-1）'!$A$9:$AH$126,11,FALSE)&amp;"","")</f>
        <v/>
      </c>
      <c r="L124" s="107" t="str">
        <f>IFERROR(VLOOKUP($A124,'★共通（5-1-1）'!$A$9:$AH$126,12,FALSE)&amp;"","")</f>
        <v/>
      </c>
      <c r="M124" s="107" t="str">
        <f>IFERROR(VLOOKUP($A124,'★共通（5-1-1）'!$A$9:$AH$126,13,FALSE)&amp;"","")</f>
        <v/>
      </c>
      <c r="N124" s="107" t="str">
        <f>IFERROR(VLOOKUP($A124,'★共通（5-1-1）'!$A$9:$AH$126,14,FALSE)&amp;"","")</f>
        <v>160</v>
      </c>
      <c r="O124" s="107" t="str">
        <f>IFERROR(VLOOKUP($A124,'★共通（5-1-1）'!$A$9:$AH$126,15,FALSE)&amp;"","")</f>
        <v>160</v>
      </c>
      <c r="P124" s="107" t="str">
        <f>IFERROR(VLOOKUP($A124,'★共通（5-1-1）'!$A$9:$AH$126,16,FALSE)&amp;"","")</f>
        <v/>
      </c>
      <c r="Q124" s="107" t="str">
        <f>IFERROR(VLOOKUP($A124,'★共通（5-1-1）'!$A$9:$AH$126,17,FALSE)&amp;"","")</f>
        <v/>
      </c>
      <c r="R124" s="107" t="str">
        <f>IFERROR(VLOOKUP($A124,'★共通（5-1-1）'!$A$9:$AH$126,18,FALSE)&amp;"","")</f>
        <v/>
      </c>
      <c r="S124" s="107" t="str">
        <f>IFERROR(VLOOKUP($A124,'★共通（5-1-1）'!$A$9:$AH$126,19,FALSE)&amp;"","")</f>
        <v/>
      </c>
      <c r="T124" s="107" t="str">
        <f>IFERROR(VLOOKUP($A124,'★共通（5-1-1）'!$A$9:$AH$126,20,FALSE)&amp;"","")</f>
        <v/>
      </c>
      <c r="U124" s="107" t="str">
        <f>IFERROR(VLOOKUP($A124,'★共通（5-1-1）'!$A$9:$AH$126,21,FALSE)&amp;"","")</f>
        <v/>
      </c>
      <c r="V124" s="107" t="str">
        <f>IFERROR(VLOOKUP($A124,'★共通（5-1-1）'!$A$9:$AH$126,22,FALSE)&amp;"","")</f>
        <v/>
      </c>
      <c r="W124" s="107" t="str">
        <f>IFERROR(VLOOKUP($A124,'★共通（5-1-1）'!$A$9:$AH$126,23,FALSE)&amp;"","")</f>
        <v/>
      </c>
      <c r="X124" s="107" t="str">
        <f>IFERROR(VLOOKUP($A124,'★共通（5-1-1）'!$A$9:$AH$126,24,FALSE)&amp;"","")</f>
        <v/>
      </c>
      <c r="Y124" s="107" t="str">
        <f>IFERROR(VLOOKUP($A124,'★共通（5-1-1）'!$A$9:$AH$126,25,FALSE)&amp;"","")</f>
        <v/>
      </c>
      <c r="Z124" s="107" t="str">
        <f>IFERROR(VLOOKUP($A124,'★共通（5-1-1）'!$A$9:$AH$126,26,FALSE)&amp;"","")</f>
        <v/>
      </c>
      <c r="AA124" s="107" t="str">
        <f>IFERROR(VLOOKUP($A124,'★共通（5-1-1）'!$A$9:$AH$126,27,FALSE)&amp;"","")</f>
        <v>160</v>
      </c>
      <c r="AB124" s="107" t="str">
        <f>IFERROR(VLOOKUP($A124,'★共通（5-1-1）'!$A$9:$AH$126,28,FALSE)&amp;"","")</f>
        <v/>
      </c>
      <c r="AC124" s="107" t="str">
        <f>IFERROR(VLOOKUP($A124,'★共通（5-1-1）'!$A$9:$AH$126,29,FALSE)&amp;"","")</f>
        <v/>
      </c>
      <c r="AD124" s="107" t="str">
        <f>IFERROR(VLOOKUP($A124,'★共通（5-1-1）'!$A$9:$AH$126,30,FALSE)&amp;"","")</f>
        <v>160</v>
      </c>
      <c r="AE124" s="107" t="str">
        <f>IFERROR(VLOOKUP($A124,'★共通（5-1-1）'!$A$9:$AH$126,31,FALSE)&amp;"","")</f>
        <v>160</v>
      </c>
      <c r="AF124" s="107" t="str">
        <f>IFERROR(VLOOKUP($A124,'★共通（5-1-1）'!$A$9:$AH$126,32,FALSE)&amp;"","")</f>
        <v>160</v>
      </c>
      <c r="AG124" s="107" t="str">
        <f>IFERROR(VLOOKUP($A124,'★共通（5-1-1）'!$A$9:$AH$126,33,FALSE)&amp;"","")</f>
        <v>160</v>
      </c>
      <c r="AH124" s="107" t="str">
        <f>IFERROR(VLOOKUP($A124,'★共通（5-1-1）'!$A$9:$AH$126,34,FALSE)&amp;"","")</f>
        <v/>
      </c>
    </row>
    <row r="125" spans="1:38" ht="212.25" customHeight="1">
      <c r="A125" s="105">
        <v>118</v>
      </c>
      <c r="B125" s="105" t="str">
        <f>IFERROR(VLOOKUP($A125,'★共通（5-1-1）'!$A$9:$AH$126,2,FALSE)&amp;"","")</f>
        <v>基本方針・指定基準等</v>
      </c>
      <c r="C125" s="106" t="str">
        <f>IFERROR(VLOOKUP($A125,'★共通（5-1-1）'!$A$9:$AH$126,3,FALSE)&amp;"","")</f>
        <v>地域区分</v>
      </c>
      <c r="D125" s="105" t="str">
        <f>IFERROR(VLOOKUP($A125,'★共通（5-1-1）'!$A$9:$AH$126,4,FALSE)&amp;"","")</f>
        <v/>
      </c>
      <c r="E125" s="105" t="str">
        <f>IFERROR(VLOOKUP($A125,'★共通（5-1-1）'!$A$9:$AH$126,5,FALSE)&amp;"","")</f>
        <v/>
      </c>
      <c r="F125" s="106" t="str">
        <f>IFERROR(VLOOKUP($A125,'★共通（5-1-1）'!$A$9:$AH$126,6,FALSE)&amp;"","")</f>
        <v>・地域区分については、「居宅介護支援事業所の管理者要件等に関する審議報告」（令和元年12 月17 日社会保障審議会介護給付費分科会）において、特例（※１）と経過措置（※２）の適用について、対象地域に対して、関係者の意見を踏まえて適切に判断するよう求めるとともに、新たな設定方法の適用についての意向を十分に確認した上で、財政中立の原則の下、令和３年度介護報酬改定において実施することが適当であるとされた。これを受けて、自治体に対して地域区分に関する意向調査を行ったところであり、その結果を令和３年度からの地域区分の級地に反映する。
（※１）隣接地域全ての地域区分が、当該地域より高い又は低い地域について、当該地域の地域区分の設定値から隣接地域の地域区分の中で一番低い区分までの範囲内で選択できることとする。あわせて、隣接地域の中に地域区分が高い地域が複数あり、その地域と当該地域の級地の差が４級地以上ある地域手当の設定がない地域（０％）又は・ 隣接地域の中に地域区分が低い地域が複数あり、その地域と当該地域の級地の差が４級地以上ある地域について、当該地域の地域区分の設定値から隣接地域のうち一番低い区分までの範囲内において区分を選択できることとする。
（※２）当該地域における平成27～29 年度の地域区分の設定値から地域区分の設定方法を適用した後の最終的な設定値までの範囲内で設定を可能とするもの（令和５年度末まで）</v>
      </c>
      <c r="G125" s="107" t="str">
        <f>IFERROR(VLOOKUP($A125,'★共通（5-1-1）'!$A$9:$AH$126,7,FALSE)&amp;"","")</f>
        <v>161
・
162</v>
      </c>
      <c r="H125" s="107" t="str">
        <f>IFERROR(VLOOKUP($A125,'★共通（5-1-1）'!$A$9:$AH$126,8,FALSE)&amp;"","")</f>
        <v>161
・
162</v>
      </c>
      <c r="I125" s="107" t="str">
        <f>IFERROR(VLOOKUP($A125,'★共通（5-1-1）'!$A$9:$AH$126,9,FALSE)&amp;"","")</f>
        <v>161
・
162</v>
      </c>
      <c r="J125" s="107" t="str">
        <f>IFERROR(VLOOKUP($A125,'★共通（5-1-1）'!$A$9:$AH$126,10,FALSE)&amp;"","")</f>
        <v>161
・
162</v>
      </c>
      <c r="K125" s="107" t="str">
        <f>IFERROR(VLOOKUP($A125,'★共通（5-1-1）'!$A$9:$AH$126,11,FALSE)&amp;"","")</f>
        <v>161
・
162</v>
      </c>
      <c r="L125" s="107" t="str">
        <f>IFERROR(VLOOKUP($A125,'★共通（5-1-1）'!$A$9:$AH$126,12,FALSE)&amp;"","")</f>
        <v>161
・
162</v>
      </c>
      <c r="M125" s="107" t="str">
        <f>IFERROR(VLOOKUP($A125,'★共通（5-1-1）'!$A$9:$AH$126,13,FALSE)&amp;"","")</f>
        <v>161
・
162</v>
      </c>
      <c r="N125" s="107" t="str">
        <f>IFERROR(VLOOKUP($A125,'★共通（5-1-1）'!$A$9:$AH$126,14,FALSE)&amp;"","")</f>
        <v>161
・
162</v>
      </c>
      <c r="O125" s="107" t="str">
        <f>IFERROR(VLOOKUP($A125,'★共通（5-1-1）'!$A$9:$AH$126,15,FALSE)&amp;"","")</f>
        <v>161
・
162</v>
      </c>
      <c r="P125" s="107" t="str">
        <f>IFERROR(VLOOKUP($A125,'★共通（5-1-1）'!$A$9:$AH$126,16,FALSE)&amp;"","")</f>
        <v>161
・
162</v>
      </c>
      <c r="Q125" s="107" t="str">
        <f>IFERROR(VLOOKUP($A125,'★共通（5-1-1）'!$A$9:$AH$126,17,FALSE)&amp;"","")</f>
        <v>161
・
162</v>
      </c>
      <c r="R125" s="107" t="str">
        <f>IFERROR(VLOOKUP($A125,'★共通（5-1-1）'!$A$9:$AH$126,18,FALSE)&amp;"","")</f>
        <v>161
・
162</v>
      </c>
      <c r="S125" s="107" t="str">
        <f>IFERROR(VLOOKUP($A125,'★共通（5-1-1）'!$A$9:$AH$126,19,FALSE)&amp;"","")</f>
        <v>161
・
162</v>
      </c>
      <c r="T125" s="107" t="str">
        <f>IFERROR(VLOOKUP($A125,'★共通（5-1-1）'!$A$9:$AH$126,20,FALSE)&amp;"","")</f>
        <v>161
・
162</v>
      </c>
      <c r="U125" s="107" t="str">
        <f>IFERROR(VLOOKUP($A125,'★共通（5-1-1）'!$A$9:$AH$126,21,FALSE)&amp;"","")</f>
        <v>161
・
162</v>
      </c>
      <c r="V125" s="107" t="str">
        <f>IFERROR(VLOOKUP($A125,'★共通（5-1-1）'!$A$9:$AH$126,22,FALSE)&amp;"","")</f>
        <v>161
・
162</v>
      </c>
      <c r="W125" s="107" t="str">
        <f>IFERROR(VLOOKUP($A125,'★共通（5-1-1）'!$A$9:$AH$126,23,FALSE)&amp;"","")</f>
        <v>161
・
162</v>
      </c>
      <c r="X125" s="107" t="str">
        <f>IFERROR(VLOOKUP($A125,'★共通（5-1-1）'!$A$9:$AH$126,24,FALSE)&amp;"","")</f>
        <v>161
・
162</v>
      </c>
      <c r="Y125" s="107" t="str">
        <f>IFERROR(VLOOKUP($A125,'★共通（5-1-1）'!$A$9:$AH$126,25,FALSE)&amp;"","")</f>
        <v>161
・
162</v>
      </c>
      <c r="Z125" s="107" t="str">
        <f>IFERROR(VLOOKUP($A125,'★共通（5-1-1）'!$A$9:$AH$126,26,FALSE)&amp;"","")</f>
        <v>161
・
162</v>
      </c>
      <c r="AA125" s="107" t="str">
        <f>IFERROR(VLOOKUP($A125,'★共通（5-1-1）'!$A$9:$AH$126,27,FALSE)&amp;"","")</f>
        <v>161
・
162</v>
      </c>
      <c r="AB125" s="107" t="str">
        <f>IFERROR(VLOOKUP($A125,'★共通（5-1-1）'!$A$9:$AH$126,28,FALSE)&amp;"","")</f>
        <v>161
・
162</v>
      </c>
      <c r="AC125" s="107" t="str">
        <f>IFERROR(VLOOKUP($A125,'★共通（5-1-1）'!$A$9:$AH$126,29,FALSE)&amp;"","")</f>
        <v>161
・
162</v>
      </c>
      <c r="AD125" s="107" t="str">
        <f>IFERROR(VLOOKUP($A125,'★共通（5-1-1）'!$A$9:$AH$126,30,FALSE)&amp;"","")</f>
        <v>161
・
162</v>
      </c>
      <c r="AE125" s="107" t="str">
        <f>IFERROR(VLOOKUP($A125,'★共通（5-1-1）'!$A$9:$AH$126,31,FALSE)&amp;"","")</f>
        <v>161
・
162</v>
      </c>
      <c r="AF125" s="107" t="str">
        <f>IFERROR(VLOOKUP($A125,'★共通（5-1-1）'!$A$9:$AH$126,32,FALSE)&amp;"","")</f>
        <v>161
・
162</v>
      </c>
      <c r="AG125" s="107" t="str">
        <f>IFERROR(VLOOKUP($A125,'★共通（5-1-1）'!$A$9:$AH$126,33,FALSE)&amp;"","")</f>
        <v>161
・
162</v>
      </c>
      <c r="AH125" s="107" t="str">
        <f>IFERROR(VLOOKUP($A125,'★共通（5-1-1）'!$A$9:$AH$126,34,FALSE)&amp;"","")</f>
        <v>161
・
162</v>
      </c>
    </row>
    <row r="126" spans="1:38" ht="96.75" customHeight="1">
      <c r="C126" s="58"/>
      <c r="D126" s="53"/>
      <c r="E126" s="53"/>
      <c r="F126" s="58"/>
      <c r="G126" s="53"/>
      <c r="H126" s="53"/>
      <c r="I126" s="53"/>
      <c r="J126" s="53"/>
      <c r="K126" s="59"/>
    </row>
    <row r="127" spans="1:38" ht="96.75" customHeight="1">
      <c r="C127" s="58"/>
      <c r="D127" s="53"/>
      <c r="E127" s="53"/>
      <c r="F127" s="58"/>
      <c r="G127" s="53"/>
      <c r="H127" s="53"/>
      <c r="I127" s="53"/>
      <c r="J127" s="53"/>
      <c r="K127" s="59"/>
    </row>
    <row r="128" spans="1:38" ht="96.75" customHeight="1">
      <c r="C128" s="58"/>
      <c r="D128" s="53"/>
      <c r="E128" s="53"/>
      <c r="F128" s="58"/>
      <c r="G128" s="53"/>
      <c r="H128" s="53"/>
      <c r="I128" s="53"/>
      <c r="J128" s="53"/>
      <c r="K128" s="59"/>
    </row>
    <row r="129" spans="3:11" ht="96.75" customHeight="1">
      <c r="C129" s="58"/>
      <c r="D129" s="53"/>
      <c r="E129" s="53"/>
      <c r="F129" s="58"/>
      <c r="G129" s="53"/>
      <c r="H129" s="53"/>
      <c r="I129" s="53"/>
      <c r="J129" s="53"/>
      <c r="K129" s="59"/>
    </row>
    <row r="130" spans="3:11" ht="96.75" customHeight="1">
      <c r="C130" s="58"/>
      <c r="D130" s="53"/>
      <c r="E130" s="53"/>
      <c r="F130" s="58"/>
      <c r="G130" s="53"/>
      <c r="H130" s="53"/>
      <c r="I130" s="53"/>
      <c r="J130" s="53"/>
      <c r="K130" s="59"/>
    </row>
    <row r="131" spans="3:11" ht="96.75" customHeight="1">
      <c r="C131" s="58"/>
      <c r="D131" s="53"/>
      <c r="E131" s="53"/>
      <c r="F131" s="58"/>
      <c r="G131" s="53"/>
      <c r="H131" s="53"/>
      <c r="I131" s="53"/>
      <c r="J131" s="53"/>
      <c r="K131" s="59"/>
    </row>
    <row r="132" spans="3:11" ht="96.75" customHeight="1">
      <c r="C132" s="58"/>
      <c r="D132" s="53"/>
      <c r="E132" s="53"/>
      <c r="F132" s="94"/>
      <c r="G132" s="53"/>
      <c r="H132" s="53"/>
      <c r="I132" s="53"/>
      <c r="J132" s="53"/>
      <c r="K132" s="59"/>
    </row>
    <row r="133" spans="3:11" ht="96.75" customHeight="1">
      <c r="C133" s="58"/>
      <c r="D133" s="53"/>
      <c r="E133" s="53"/>
      <c r="F133" s="94"/>
      <c r="G133" s="53"/>
      <c r="H133" s="53"/>
      <c r="I133" s="53"/>
      <c r="J133" s="53"/>
      <c r="K133" s="59"/>
    </row>
    <row r="134" spans="3:11" ht="96.75" customHeight="1"/>
    <row r="135" spans="3:11" ht="96.75" customHeight="1"/>
    <row r="136" spans="3:11" ht="96.75" customHeight="1"/>
    <row r="137" spans="3:11" ht="96.75" customHeight="1"/>
    <row r="138" spans="3:11" ht="96.75" customHeight="1"/>
    <row r="139" spans="3:11" ht="96.75" customHeight="1"/>
    <row r="140" spans="3:11" ht="96.75" customHeight="1"/>
  </sheetData>
  <mergeCells count="4">
    <mergeCell ref="B5:B7"/>
    <mergeCell ref="C5:C7"/>
    <mergeCell ref="E5:E7"/>
    <mergeCell ref="F5:F7"/>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view="pageBreakPreview" zoomScale="70" zoomScaleNormal="75" zoomScaleSheetLayoutView="70" workbookViewId="0">
      <selection activeCell="F8" sqref="F8"/>
    </sheetView>
  </sheetViews>
  <sheetFormatPr defaultColWidth="9" defaultRowHeight="13.5"/>
  <cols>
    <col min="1" max="1" width="9" style="53"/>
    <col min="2" max="2" width="19.375" style="53" customWidth="1"/>
    <col min="3" max="3" width="47.125" style="57" customWidth="1"/>
    <col min="4" max="4" width="23.5" style="56" customWidth="1"/>
    <col min="5" max="5" width="8.125" style="56" customWidth="1"/>
    <col min="6" max="6" width="88.375" style="68" customWidth="1"/>
    <col min="7" max="7" width="14.625" style="58" customWidth="1"/>
    <col min="8" max="8" width="14.625" style="56" customWidth="1"/>
    <col min="9" max="10" width="14.625" style="57" customWidth="1"/>
    <col min="11" max="13" width="14.625" style="53" customWidth="1"/>
    <col min="14" max="17" width="3.5" style="53" customWidth="1"/>
    <col min="18" max="18" width="13" style="53" customWidth="1"/>
    <col min="19" max="16384" width="9" style="53"/>
  </cols>
  <sheetData>
    <row r="1" spans="1:18" s="89" customFormat="1" ht="67.5" customHeight="1">
      <c r="B1" s="164" t="s">
        <v>453</v>
      </c>
      <c r="C1" s="164"/>
      <c r="D1" s="164"/>
      <c r="E1" s="164"/>
      <c r="F1" s="164"/>
      <c r="G1" s="164"/>
      <c r="H1" s="164"/>
      <c r="I1" s="164"/>
      <c r="J1" s="164"/>
      <c r="K1" s="164"/>
      <c r="L1" s="164"/>
      <c r="M1" s="164"/>
    </row>
    <row r="2" spans="1:18" s="89" customFormat="1" ht="24" customHeight="1">
      <c r="B2" s="165" t="s">
        <v>454</v>
      </c>
      <c r="C2" s="165"/>
      <c r="D2" s="165"/>
      <c r="E2" s="165"/>
      <c r="F2" s="165"/>
      <c r="G2" s="165"/>
      <c r="H2" s="165"/>
      <c r="I2" s="165"/>
      <c r="J2" s="165"/>
      <c r="K2" s="165"/>
      <c r="L2" s="165"/>
      <c r="M2" s="165"/>
    </row>
    <row r="3" spans="1:18" s="89" customFormat="1" ht="23.25" customHeight="1">
      <c r="B3" s="166"/>
      <c r="C3" s="166"/>
      <c r="D3" s="166"/>
      <c r="E3" s="166"/>
      <c r="F3" s="166"/>
      <c r="G3" s="166"/>
      <c r="H3" s="166"/>
      <c r="I3" s="166"/>
      <c r="J3" s="166"/>
      <c r="K3" s="166"/>
      <c r="L3" s="166"/>
      <c r="M3" s="166"/>
    </row>
    <row r="4" spans="1:18" s="90" customFormat="1" ht="32.25" customHeight="1">
      <c r="B4" s="108"/>
      <c r="C4" s="109"/>
      <c r="D4" s="110"/>
      <c r="E4" s="110"/>
      <c r="F4" s="110"/>
      <c r="G4" s="167" t="s">
        <v>756</v>
      </c>
      <c r="H4" s="167"/>
      <c r="I4" s="167"/>
      <c r="J4" s="167"/>
      <c r="K4" s="167"/>
      <c r="L4" s="167"/>
      <c r="M4" s="167"/>
    </row>
    <row r="5" spans="1:18" s="87" customFormat="1" ht="24.75" customHeight="1">
      <c r="B5" s="152" t="s">
        <v>449</v>
      </c>
      <c r="C5" s="155" t="s">
        <v>447</v>
      </c>
      <c r="D5" s="91"/>
      <c r="E5" s="158" t="s">
        <v>445</v>
      </c>
      <c r="F5" s="155" t="s">
        <v>848</v>
      </c>
      <c r="G5" s="97">
        <v>1</v>
      </c>
      <c r="H5" s="92">
        <v>2</v>
      </c>
      <c r="I5" s="92">
        <v>3</v>
      </c>
      <c r="J5" s="97">
        <v>4</v>
      </c>
      <c r="K5" s="97">
        <v>5</v>
      </c>
      <c r="L5" s="97">
        <v>13</v>
      </c>
      <c r="M5" s="92">
        <v>14</v>
      </c>
      <c r="N5" s="98"/>
      <c r="O5" s="99"/>
    </row>
    <row r="6" spans="1:18" s="87" customFormat="1" ht="48" customHeight="1">
      <c r="B6" s="153"/>
      <c r="C6" s="156"/>
      <c r="D6" s="123" t="s">
        <v>847</v>
      </c>
      <c r="E6" s="159"/>
      <c r="F6" s="161"/>
      <c r="G6" s="92" t="s">
        <v>8</v>
      </c>
      <c r="H6" s="92" t="s">
        <v>9</v>
      </c>
      <c r="I6" s="92" t="s">
        <v>10</v>
      </c>
      <c r="J6" s="92" t="s">
        <v>11</v>
      </c>
      <c r="K6" s="92" t="s">
        <v>12</v>
      </c>
      <c r="L6" s="100" t="s">
        <v>20</v>
      </c>
      <c r="M6" s="100" t="s">
        <v>21</v>
      </c>
    </row>
    <row r="7" spans="1:18" s="87" customFormat="1" ht="24" customHeight="1">
      <c r="B7" s="154"/>
      <c r="C7" s="157"/>
      <c r="D7" s="112"/>
      <c r="E7" s="160"/>
      <c r="F7" s="162"/>
      <c r="G7" s="97"/>
      <c r="H7" s="92"/>
      <c r="I7" s="92"/>
      <c r="J7" s="97"/>
      <c r="K7" s="97"/>
      <c r="L7" s="113" t="s">
        <v>751</v>
      </c>
      <c r="M7" s="113" t="s">
        <v>751</v>
      </c>
    </row>
    <row r="8" spans="1:18" ht="139.5" customHeight="1">
      <c r="A8" s="105">
        <v>1</v>
      </c>
      <c r="B8" s="105" t="str">
        <f>IFERROR(VLOOKUP($A8,'★共通（5-1-1）'!$A$9:$AH$126,2,FALSE)&amp;"","")</f>
        <v>基本方針・指定基準等</v>
      </c>
      <c r="C8" s="106" t="str">
        <f>IFERROR(VLOOKUP($A8,'★共通（5-1-1）'!$A$9:$AH$126,3,FALSE)&amp;"","")</f>
        <v>感染症対策の強化</v>
      </c>
      <c r="D8" s="105" t="str">
        <f>IFERROR(VLOOKUP($A8,'★共通（5-1-1）'!$A$9:$AH$126,4,FALSE)&amp;"","")</f>
        <v/>
      </c>
      <c r="E8" s="19" t="str">
        <f>IFERROR(VLOOKUP($A8,'★共通（5-1-1）'!$A$9:$AH$126,5,FALSE)&amp;"","")</f>
        <v/>
      </c>
      <c r="F8" s="106" t="str">
        <f>IFERROR(VLOOKUP($A8,'★共通（5-1-1）'!$A$9:$AH$126,6,FALSE)&amp;"","")</f>
        <v>・介護サービス事業者に、感染症の発生及びまん延等に関する取組の徹底を求める観点から、以下の取組を義務づける。その際、３年の経過措置期間を設けることとする。
ア 施設系サービスについて、現行の委員会の開催、指針の整備、研修の実施等に加え、訓練（シミュレーション）の実施
イ その他のサービス（訪問系サービス、通所系サービス、短期入所系サービス、多機能系サービス、福祉用具貸与、居宅介護支援、居住系サービス）について、委員会の開催、指針の整備、研修の実施、訓練（シミュレーション）の実施等</v>
      </c>
      <c r="G8" s="107" t="str">
        <f>IFERROR(VLOOKUP($A8,'★共通（5-1-1）'!$A$9:$AH$126,7,FALSE)&amp;"","")</f>
        <v>3</v>
      </c>
      <c r="H8" s="107" t="str">
        <f>IFERROR(VLOOKUP($A8,'★共通（5-1-1）'!$A$9:$AH$126,8,FALSE)&amp;"","")</f>
        <v>3</v>
      </c>
      <c r="I8" s="107" t="str">
        <f>IFERROR(VLOOKUP($A8,'★共通（5-1-1）'!$A$9:$AH$126,9,FALSE)&amp;"","")</f>
        <v>3</v>
      </c>
      <c r="J8" s="107" t="str">
        <f>IFERROR(VLOOKUP($A8,'★共通（5-1-1）'!$A$9:$AH$126,10,FALSE)&amp;"","")</f>
        <v>3</v>
      </c>
      <c r="K8" s="107" t="str">
        <f>IFERROR(VLOOKUP($A8,'★共通（5-1-1）'!$A$9:$AH$126,11,FALSE)&amp;"","")</f>
        <v>3</v>
      </c>
      <c r="L8" s="107" t="str">
        <f>IFERROR(VLOOKUP($A8,'★共通（5-1-1）'!$A$9:$AH$126,19,FALSE)&amp;"","")</f>
        <v>3</v>
      </c>
      <c r="M8" s="107" t="str">
        <f>IFERROR(VLOOKUP($A8,'★共通（5-1-1）'!$A$9:$AH$126,20,FALSE)&amp;"","")</f>
        <v>3</v>
      </c>
      <c r="N8" s="58"/>
      <c r="O8" s="62"/>
      <c r="P8" s="62"/>
      <c r="Q8" s="62"/>
      <c r="R8" s="59"/>
    </row>
    <row r="9" spans="1:18" ht="89.25" customHeight="1">
      <c r="A9" s="105">
        <v>2</v>
      </c>
      <c r="B9" s="105" t="str">
        <f>IFERROR(VLOOKUP($A9,'★共通（5-1-1）'!$A$9:$AH$126,2,FALSE)&amp;"","")</f>
        <v>基本方針・指定基準等</v>
      </c>
      <c r="C9" s="106" t="str">
        <f>IFERROR(VLOOKUP($A9,'★共通（5-1-1）'!$A$9:$AH$126,3,FALSE)&amp;"","")</f>
        <v>業務継続に向けた取組の強化</v>
      </c>
      <c r="D9" s="105" t="str">
        <f>IFERROR(VLOOKUP($A9,'★共通（5-1-1）'!$A$9:$AH$126,4,FALSE)&amp;"","")</f>
        <v/>
      </c>
      <c r="E9" s="19" t="str">
        <f>IFERROR(VLOOKUP($A9,'★共通（5-1-1）'!$A$9:$AH$126,5,FALSE)&amp;"","")</f>
        <v/>
      </c>
      <c r="F9" s="106" t="str">
        <f>IFERROR(VLOOKUP($A9,'★共通（5-1-1）'!$A$9:$AH$126,6,FALSE)&amp;"","")</f>
        <v>・感染症や災害が発生した場合であっても、必要な介護サービスが継続的に提供できる体制を構築する観点から、全ての介護サービス事業者を対象に、業務継続に向けた計画等の策定、研修の実施、訓練（シミュレーション）の実施等を義務づける。その際、３年の経過措置期間を設けることとする。
（参考）BCPガイドラインについて
https://www.mhlw.go.jp/stf/seisakunitsuite/bunya/hukushi_kaigo/kaigo_koureisha/taisakumatome_13635.html</v>
      </c>
      <c r="G9" s="107" t="str">
        <f>IFERROR(VLOOKUP($A9,'★共通（5-1-1）'!$A$9:$AH$126,7,FALSE)&amp;"","")</f>
        <v>4</v>
      </c>
      <c r="H9" s="107" t="str">
        <f>IFERROR(VLOOKUP($A9,'★共通（5-1-1）'!$A$9:$AH$126,8,FALSE)&amp;"","")</f>
        <v>4</v>
      </c>
      <c r="I9" s="107" t="str">
        <f>IFERROR(VLOOKUP($A9,'★共通（5-1-1）'!$A$9:$AH$126,9,FALSE)&amp;"","")</f>
        <v>4</v>
      </c>
      <c r="J9" s="107" t="str">
        <f>IFERROR(VLOOKUP($A9,'★共通（5-1-1）'!$A$9:$AH$126,10,FALSE)&amp;"","")</f>
        <v>4</v>
      </c>
      <c r="K9" s="107" t="str">
        <f>IFERROR(VLOOKUP($A9,'★共通（5-1-1）'!$A$9:$AH$126,11,FALSE)&amp;"","")</f>
        <v>4</v>
      </c>
      <c r="L9" s="107" t="str">
        <f>IFERROR(VLOOKUP($A9,'★共通（5-1-1）'!$A$9:$AH$126,19,FALSE)&amp;"","")</f>
        <v>4</v>
      </c>
      <c r="M9" s="107" t="str">
        <f>IFERROR(VLOOKUP($A9,'★共通（5-1-1）'!$A$9:$AH$126,20,FALSE)&amp;"","")</f>
        <v>4</v>
      </c>
      <c r="N9" s="65"/>
      <c r="O9" s="65"/>
      <c r="P9" s="65"/>
      <c r="Q9" s="65"/>
      <c r="R9" s="59"/>
    </row>
    <row r="10" spans="1:18" ht="259.5" customHeight="1">
      <c r="A10" s="105">
        <v>5</v>
      </c>
      <c r="B10" s="105" t="str">
        <f>IFERROR(VLOOKUP($A10,'★共通（5-1-1）'!$A$9:$AH$126,2,FALSE)&amp;"","")</f>
        <v>介護報酬の見直し</v>
      </c>
      <c r="C10" s="106" t="str">
        <f>IFERROR(VLOOKUP($A10,'★共通（5-1-1）'!$A$9:$AH$126,3,FALSE)&amp;"","")</f>
        <v>認知症専門ケア加算等の見直し</v>
      </c>
      <c r="D10" s="105" t="str">
        <f>IFERROR(VLOOKUP($A10,'★共通（5-1-1）'!$A$9:$AH$126,4,FALSE)&amp;"","")</f>
        <v>認知症専門ケア加算Ⅰ
認知症専門ケア加算Ⅱ</v>
      </c>
      <c r="E10" s="19" t="str">
        <f>IFERROR(VLOOKUP($A10,'★共通（5-1-1）'!$A$9:$AH$126,5,FALSE)&amp;"","")</f>
        <v>新</v>
      </c>
      <c r="F10" s="106" t="str">
        <f>IFERROR(VLOOKUP($A10,'★共通（5-1-1）'!$A$9:$AH$126,6,FALSE)&amp;"","")</f>
        <v>・認知症専門ケア加算等について、各介護サービスにおける認知症対応力を向上させていく観点から、以下の見直しを行う。
　ア 訪問介護、訪問入浴介護、夜間対応型訪問介護、定期巡回・随時対応型訪問介護看護について、他のサービスと同様に、認知症専門ケア加算を新たに創設する。
　イ 認知症専門ケア加算（通所介護、地域密着型通所介護、療養通所介護においては認知症加算）の算定の要件の一つである、認知症ケアに関する専門研修（※１）を修了した者の配置について、認知症ケアに関する専門性の高い看護師（※２）を、加算の配置要件の対象に加える。
　なお、上記の専門研修については、質を確保しつつ、ｅラーニングの活用等により受講しやすい環境整備を行う。
　※１　認知症ケアに関する専門研修
　　認知症専門ケア加算（Ⅰ）：認知症介護実践リーダー研修
　　認知症専門ケア加算（Ⅱ）：認知症介護指導者養成研修
　　認知症加算：認知症介護指導者養成研修、認知症介護実践リーダー研修、認知症介護実践者研修
　※２　認知症ケアに関する専門性の高い看護師
　　①日本看護協会認定看護師教育課程「認知症看護」の研修
　　②日本看護協会が認定している看護系大学院の「老人看護」及び「精神看護」の専門看護師教育課程
　　③日本精神科看護協会が認定している「精神科認定看護師」</v>
      </c>
      <c r="G10" s="107" t="str">
        <f>IFERROR(VLOOKUP($A10,'★共通（5-1-1）'!$A$9:$AH$126,7,FALSE)&amp;"","")</f>
        <v>9</v>
      </c>
      <c r="H10" s="107" t="str">
        <f>IFERROR(VLOOKUP($A10,'★共通（5-1-1）'!$A$9:$AH$126,8,FALSE)&amp;"","")</f>
        <v>9</v>
      </c>
      <c r="I10" s="107" t="str">
        <f>IFERROR(VLOOKUP($A10,'★共通（5-1-1）'!$A$9:$AH$126,9,FALSE)&amp;"","")</f>
        <v/>
      </c>
      <c r="J10" s="107" t="str">
        <f>IFERROR(VLOOKUP($A10,'★共通（5-1-1）'!$A$9:$AH$126,10,FALSE)&amp;"","")</f>
        <v/>
      </c>
      <c r="K10" s="107" t="str">
        <f>IFERROR(VLOOKUP($A10,'★共通（5-1-1）'!$A$9:$AH$126,11,FALSE)&amp;"","")</f>
        <v/>
      </c>
      <c r="L10" s="107" t="str">
        <f>IFERROR(VLOOKUP($A10,'★共通（5-1-1）'!$A$9:$AH$126,19,FALSE)&amp;"","")</f>
        <v>9</v>
      </c>
      <c r="M10" s="107" t="str">
        <f>IFERROR(VLOOKUP($A10,'★共通（5-1-1）'!$A$9:$AH$126,20,FALSE)&amp;"","")</f>
        <v>9</v>
      </c>
      <c r="N10" s="65"/>
      <c r="O10" s="61"/>
      <c r="P10" s="61"/>
      <c r="Q10" s="61"/>
      <c r="R10" s="59"/>
    </row>
    <row r="11" spans="1:18" ht="76.5" customHeight="1">
      <c r="A11" s="105">
        <v>6</v>
      </c>
      <c r="B11" s="105" t="str">
        <f>IFERROR(VLOOKUP($A11,'★共通（5-1-1）'!$A$9:$AH$126,2,FALSE)&amp;"","")</f>
        <v>基本方針・指定基準等</v>
      </c>
      <c r="C11" s="106" t="str">
        <f>IFERROR(VLOOKUP($A11,'★共通（5-1-1）'!$A$9:$AH$126,3,FALSE)&amp;"","")</f>
        <v>認知症に係る取組の情報公表の推進</v>
      </c>
      <c r="D11" s="105" t="str">
        <f>IFERROR(VLOOKUP($A11,'★共通（5-1-1）'!$A$9:$AH$126,4,FALSE)&amp;"","")</f>
        <v/>
      </c>
      <c r="E11" s="19" t="str">
        <f>IFERROR(VLOOKUP($A11,'★共通（5-1-1）'!$A$9:$AH$126,5,FALSE)&amp;"","")</f>
        <v/>
      </c>
      <c r="F11" s="106" t="str">
        <f>IFERROR(VLOOKUP($A11,'★共通（5-1-1）'!$A$9:$AH$126,6,FALSE)&amp;"","")</f>
        <v>・介護サービス事業者の認知症対応力の向上と利用者の介護サービスの選択に資する観点から、全ての介護サービス事業者（居宅療養管理指導を除く）を対象に、研修の受講状況等、認知症に係る事業者の取組状況について、介護サービス情報公表制度において公表することを求めることとする。</v>
      </c>
      <c r="G11" s="107" t="str">
        <f>IFERROR(VLOOKUP($A11,'★共通（5-1-1）'!$A$9:$AH$126,7,FALSE)&amp;"","")</f>
        <v>10</v>
      </c>
      <c r="H11" s="107" t="str">
        <f>IFERROR(VLOOKUP($A11,'★共通（5-1-1）'!$A$9:$AH$126,8,FALSE)&amp;"","")</f>
        <v>10</v>
      </c>
      <c r="I11" s="107" t="str">
        <f>IFERROR(VLOOKUP($A11,'★共通（5-1-1）'!$A$9:$AH$126,9,FALSE)&amp;"","")</f>
        <v>10</v>
      </c>
      <c r="J11" s="107" t="str">
        <f>IFERROR(VLOOKUP($A11,'★共通（5-1-1）'!$A$9:$AH$126,10,FALSE)&amp;"","")</f>
        <v>10</v>
      </c>
      <c r="K11" s="107" t="str">
        <f>IFERROR(VLOOKUP($A11,'★共通（5-1-1）'!$A$9:$AH$126,11,FALSE)&amp;"","")</f>
        <v/>
      </c>
      <c r="L11" s="107" t="str">
        <f>IFERROR(VLOOKUP($A11,'★共通（5-1-1）'!$A$9:$AH$126,19,FALSE)&amp;"","")</f>
        <v>10</v>
      </c>
      <c r="M11" s="107" t="str">
        <f>IFERROR(VLOOKUP($A11,'★共通（5-1-1）'!$A$9:$AH$126,20,FALSE)&amp;"","")</f>
        <v>10</v>
      </c>
      <c r="N11" s="61"/>
      <c r="O11" s="65"/>
      <c r="P11" s="65"/>
      <c r="Q11" s="61"/>
      <c r="R11" s="59"/>
    </row>
    <row r="12" spans="1:18" ht="116.25" customHeight="1">
      <c r="A12" s="105">
        <v>8</v>
      </c>
      <c r="B12" s="105" t="str">
        <f>IFERROR(VLOOKUP($A12,'★共通（5-1-1）'!$A$9:$AH$126,2,FALSE)&amp;"","")</f>
        <v>運営基準の見直し</v>
      </c>
      <c r="C12" s="106" t="str">
        <f>IFERROR(VLOOKUP($A12,'★共通（5-1-1）'!$A$9:$AH$126,3,FALSE)&amp;"","")</f>
        <v>認知症介護基礎研修の受講の義務づけ</v>
      </c>
      <c r="D12" s="105" t="str">
        <f>IFERROR(VLOOKUP($A12,'★共通（5-1-1）'!$A$9:$AH$126,4,FALSE)&amp;"","")</f>
        <v/>
      </c>
      <c r="E12" s="19" t="str">
        <f>IFERROR(VLOOKUP($A12,'★共通（5-1-1）'!$A$9:$AH$126,5,FALSE)&amp;"","")</f>
        <v/>
      </c>
      <c r="F12" s="106" t="str">
        <f>IFERROR(VLOOKUP($A12,'★共通（5-1-1）'!$A$9:$AH$126,6,FALSE)&amp;"","")</f>
        <v>・認知症についての理解の下、本人主体の介護を行い、認知症の人の尊厳の保障を実現していく観点から、介護に関わる全ての者の認知症対応力を向上させていくため、介護サービス事業者に、介護に直接携わる職員のうち、医療・福祉関係の資格を有さない者について、認知症基礎研修を受講させるために必要な措置を講じることを義務づける。その際、３年の経過措置期間を設けることとするとともに，新入職員の受講についても１年の猶予期間を設けることとする。なお、認知症基礎研修については、質を確保しつつ、e ラーニングの活用等により受講しやすい環境整備を行う。</v>
      </c>
      <c r="G12" s="107" t="str">
        <f>IFERROR(VLOOKUP($A12,'★共通（5-1-1）'!$A$9:$AH$126,7,FALSE)&amp;"","")</f>
        <v/>
      </c>
      <c r="H12" s="107" t="str">
        <f>IFERROR(VLOOKUP($A12,'★共通（5-1-1）'!$A$9:$AH$126,8,FALSE)&amp;"","")</f>
        <v>12</v>
      </c>
      <c r="I12" s="107" t="str">
        <f>IFERROR(VLOOKUP($A12,'★共通（5-1-1）'!$A$9:$AH$126,9,FALSE)&amp;"","")</f>
        <v/>
      </c>
      <c r="J12" s="107" t="str">
        <f>IFERROR(VLOOKUP($A12,'★共通（5-1-1）'!$A$9:$AH$126,10,FALSE)&amp;"","")</f>
        <v/>
      </c>
      <c r="K12" s="107" t="str">
        <f>IFERROR(VLOOKUP($A12,'★共通（5-1-1）'!$A$9:$AH$126,11,FALSE)&amp;"","")</f>
        <v/>
      </c>
      <c r="L12" s="107" t="str">
        <f>IFERROR(VLOOKUP($A12,'★共通（5-1-1）'!$A$9:$AH$126,19,FALSE)&amp;"","")</f>
        <v>12</v>
      </c>
      <c r="M12" s="107" t="str">
        <f>IFERROR(VLOOKUP($A12,'★共通（5-1-1）'!$A$9:$AH$126,20,FALSE)&amp;"","")</f>
        <v>12</v>
      </c>
      <c r="N12" s="61"/>
      <c r="O12" s="61"/>
      <c r="P12" s="61"/>
      <c r="Q12" s="61"/>
      <c r="R12" s="59"/>
    </row>
    <row r="13" spans="1:18" ht="126" customHeight="1">
      <c r="A13" s="105">
        <v>15</v>
      </c>
      <c r="B13" s="105" t="str">
        <f>IFERROR(VLOOKUP($A13,'★共通（5-1-1）'!$A$9:$AH$126,2,FALSE)&amp;"","")</f>
        <v>介護報酬の見直し</v>
      </c>
      <c r="C13" s="106" t="str">
        <f>IFERROR(VLOOKUP($A13,'★共通（5-1-1）'!$A$9:$AH$126,3,FALSE)&amp;"","")</f>
        <v>訪問介護における看取り期の対応の評価</v>
      </c>
      <c r="D13" s="105" t="str">
        <f>IFERROR(VLOOKUP($A13,'★共通（5-1-1）'!$A$9:$AH$126,4,FALSE)&amp;"","")</f>
        <v/>
      </c>
      <c r="E13" s="19" t="str">
        <f>IFERROR(VLOOKUP($A13,'★共通（5-1-1）'!$A$9:$AH$126,5,FALSE)&amp;"","")</f>
        <v/>
      </c>
      <c r="F13" s="106" t="str">
        <f>IFERROR(VLOOKUP($A13,'★共通（5-1-1）'!$A$9:$AH$126,6,FALSE)&amp;"","")</f>
        <v>・看取り期における対応の充実と適切な評価を図る観点から、看取り期には頻回の訪問介護が必要とされるとともに、柔軟な対応が求められることを踏まえ、看取り期の利用者に訪問介護を提供する場合に、訪問介護に係る２時間ルール（前回提供した訪問介護からおおむね２時間未満の間隔で訪問介護が行われた場合には、２回分の介護報酬を算定するのではなく、それぞれのサービス提供に係る所要時間を合算して報酬を算定すること）の運用を弾力化し、２時間未満の間隔で訪問介護が行われた場合に、所要時間を合算せずにそれぞれの所定単位数の算定を可能とする。
（対象：医師が一般に認められている医学的知見に基づき回復の見込みがないと診断した者に訪問介護を提供する場合）</v>
      </c>
      <c r="G13" s="107" t="str">
        <f>IFERROR(VLOOKUP($A13,'★共通（5-1-1）'!$A$9:$AH$126,7,FALSE)&amp;"","")</f>
        <v>20</v>
      </c>
      <c r="H13" s="107" t="str">
        <f>IFERROR(VLOOKUP($A13,'★共通（5-1-1）'!$A$9:$AH$126,8,FALSE)&amp;"","")</f>
        <v/>
      </c>
      <c r="I13" s="107" t="str">
        <f>IFERROR(VLOOKUP($A13,'★共通（5-1-1）'!$A$9:$AH$126,9,FALSE)&amp;"","")</f>
        <v/>
      </c>
      <c r="J13" s="107" t="str">
        <f>IFERROR(VLOOKUP($A13,'★共通（5-1-1）'!$A$9:$AH$126,10,FALSE)&amp;"","")</f>
        <v/>
      </c>
      <c r="K13" s="107" t="str">
        <f>IFERROR(VLOOKUP($A13,'★共通（5-1-1）'!$A$9:$AH$126,11,FALSE)&amp;"","")</f>
        <v/>
      </c>
      <c r="L13" s="107" t="str">
        <f>IFERROR(VLOOKUP($A13,'★共通（5-1-1）'!$A$9:$AH$126,19,FALSE)&amp;"","")</f>
        <v/>
      </c>
      <c r="M13" s="107" t="str">
        <f>IFERROR(VLOOKUP($A13,'★共通（5-1-1）'!$A$9:$AH$126,20,FALSE)&amp;"","")</f>
        <v/>
      </c>
      <c r="N13" s="61"/>
      <c r="O13" s="61"/>
      <c r="P13" s="61"/>
      <c r="Q13" s="61"/>
      <c r="R13" s="59"/>
    </row>
    <row r="14" spans="1:18" ht="192" customHeight="1">
      <c r="A14" s="105">
        <v>17</v>
      </c>
      <c r="B14" s="105" t="str">
        <f>IFERROR(VLOOKUP($A14,'★共通（5-1-1）'!$A$9:$AH$126,2,FALSE)&amp;"","")</f>
        <v>運営基準の見直し</v>
      </c>
      <c r="C14" s="106" t="str">
        <f>IFERROR(VLOOKUP($A14,'★共通（5-1-1）'!$A$9:$AH$126,3,FALSE)&amp;"","")</f>
        <v>基本方針を踏まえた居宅療養管理指導の実施と多職種連携の推進</v>
      </c>
      <c r="D14" s="105" t="str">
        <f>IFERROR(VLOOKUP($A14,'★共通（5-1-1）'!$A$9:$AH$126,4,FALSE)&amp;"","")</f>
        <v/>
      </c>
      <c r="E14" s="19" t="str">
        <f>IFERROR(VLOOKUP($A14,'★共通（5-1-1）'!$A$9:$AH$126,5,FALSE)&amp;"","")</f>
        <v/>
      </c>
      <c r="F14" s="106" t="str">
        <f>IFERROR(VLOOKUP($A14,'★共通（5-1-1）'!$A$9:$AH$126,6,FALSE)&amp;"","")</f>
        <v>・居宅療養管理指導について、基本方針を踏まえ、利用者がその有する能力に応じ自立した日常生活を営むことができるよう、より適切なサービスを提供していく観点から、近年、「かかりつけ医等が患者の社会生活面の課題にも目を向け、地域社会における様々な支援へとつなげる取組」を進める動きがあることも踏まえ、また多職種間での情報共有促進の観点から、見直しを行う。
　ア 医師・歯科医師が居宅療養管理指導を行う際には、利用者の社会生活面の課題にも目を向け、地域における多様な社会資源につながるよう留意し、必要に応じて、指導、助言等を行う。
　イ 薬剤師・歯科衛生士・管理栄養士が居宅療養管理指導を行う際には、医師・歯科医師の指導、助言等につながる情報の把握に努め，必要な情報を医師、歯科医師に提供する。
　ウ 多職種間での情報共有促進の観点から、薬剤師は、療養上適切な居宅サービスが提供されるために必要があると認める場合や、居宅介護支援事業者等から求めがあった場合は、居宅サービス計画の作成、居宅サービスの提供等に必要な情報提供又は助言を行う。</v>
      </c>
      <c r="G14" s="107" t="str">
        <f>IFERROR(VLOOKUP($A14,'★共通（5-1-1）'!$A$9:$AH$126,7,FALSE)&amp;"","")</f>
        <v/>
      </c>
      <c r="H14" s="107" t="str">
        <f>IFERROR(VLOOKUP($A14,'★共通（5-1-1）'!$A$9:$AH$126,8,FALSE)&amp;"","")</f>
        <v/>
      </c>
      <c r="I14" s="107" t="str">
        <f>IFERROR(VLOOKUP($A14,'★共通（5-1-1）'!$A$9:$AH$126,9,FALSE)&amp;"","")</f>
        <v/>
      </c>
      <c r="J14" s="107" t="str">
        <f>IFERROR(VLOOKUP($A14,'★共通（5-1-1）'!$A$9:$AH$126,10,FALSE)&amp;"","")</f>
        <v/>
      </c>
      <c r="K14" s="107" t="str">
        <f>IFERROR(VLOOKUP($A14,'★共通（5-1-1）'!$A$9:$AH$126,11,FALSE)&amp;"","")</f>
        <v>23</v>
      </c>
      <c r="L14" s="107" t="str">
        <f>IFERROR(VLOOKUP($A14,'★共通（5-1-1）'!$A$9:$AH$126,19,FALSE)&amp;"","")</f>
        <v/>
      </c>
      <c r="M14" s="107" t="str">
        <f>IFERROR(VLOOKUP($A14,'★共通（5-1-1）'!$A$9:$AH$126,20,FALSE)&amp;"","")</f>
        <v/>
      </c>
      <c r="N14" s="65"/>
      <c r="O14" s="61"/>
      <c r="P14" s="61"/>
      <c r="Q14" s="61"/>
      <c r="R14" s="59"/>
    </row>
    <row r="15" spans="1:18" ht="145.5" customHeight="1">
      <c r="A15" s="105">
        <v>18</v>
      </c>
      <c r="B15" s="105" t="str">
        <f>IFERROR(VLOOKUP($A15,'★共通（5-1-1）'!$A$9:$AH$126,2,FALSE)&amp;"","")</f>
        <v>運営基準の見直し</v>
      </c>
      <c r="C15" s="106" t="str">
        <f>IFERROR(VLOOKUP($A15,'★共通（5-1-1）'!$A$9:$AH$126,3,FALSE)&amp;"","")</f>
        <v>医師・歯科医師から介護支援専門員への情報提供の充実</v>
      </c>
      <c r="D15" s="105" t="str">
        <f>IFERROR(VLOOKUP($A15,'★共通（5-1-1）'!$A$9:$AH$126,4,FALSE)&amp;"","")</f>
        <v/>
      </c>
      <c r="E15" s="19" t="str">
        <f>IFERROR(VLOOKUP($A15,'★共通（5-1-1）'!$A$9:$AH$126,5,FALSE)&amp;"","")</f>
        <v/>
      </c>
      <c r="F15" s="106" t="str">
        <f>IFERROR(VLOOKUP($A15,'★共通（5-1-1）'!$A$9:$AH$126,6,FALSE)&amp;"","")</f>
        <v>・医師・歯科医師による居宅療養管理指導について、医師・歯科医師から介護支援専門員に適時に必要な情報が提供され、ケアマネジメントに活用されるようにする観点から、算定要件である介護支援専門員への情報提供に当たっての様式について見直しを行う。
　〇医師：主治医意見書の様式を踏まえた新たな様式を設定。
　〇歯科医師：歯科疾患在宅療養管理料（医療）の様式を踏まえた新たな様式を設定。
　〇様式には、居宅要介護者の社会生活面の課題にも目を向け、地域社会における様々な支援へとつながるよう、関連の記載欄を設定。</v>
      </c>
      <c r="G15" s="107" t="str">
        <f>IFERROR(VLOOKUP($A15,'★共通（5-1-1）'!$A$9:$AH$126,7,FALSE)&amp;"","")</f>
        <v/>
      </c>
      <c r="H15" s="107" t="str">
        <f>IFERROR(VLOOKUP($A15,'★共通（5-1-1）'!$A$9:$AH$126,8,FALSE)&amp;"","")</f>
        <v/>
      </c>
      <c r="I15" s="107" t="str">
        <f>IFERROR(VLOOKUP($A15,'★共通（5-1-1）'!$A$9:$AH$126,9,FALSE)&amp;"","")</f>
        <v/>
      </c>
      <c r="J15" s="107" t="str">
        <f>IFERROR(VLOOKUP($A15,'★共通（5-1-1）'!$A$9:$AH$126,10,FALSE)&amp;"","")</f>
        <v/>
      </c>
      <c r="K15" s="107" t="str">
        <f>IFERROR(VLOOKUP($A15,'★共通（5-1-1）'!$A$9:$AH$126,11,FALSE)&amp;"","")</f>
        <v>24</v>
      </c>
      <c r="L15" s="107" t="str">
        <f>IFERROR(VLOOKUP($A15,'★共通（5-1-1）'!$A$9:$AH$126,19,FALSE)&amp;"","")</f>
        <v/>
      </c>
      <c r="M15" s="107" t="str">
        <f>IFERROR(VLOOKUP($A15,'★共通（5-1-1）'!$A$9:$AH$126,20,FALSE)&amp;"","")</f>
        <v/>
      </c>
      <c r="N15" s="65"/>
      <c r="O15" s="61"/>
      <c r="P15" s="61"/>
      <c r="Q15" s="61"/>
      <c r="R15" s="59"/>
    </row>
    <row r="16" spans="1:18" ht="98.25" customHeight="1">
      <c r="A16" s="105">
        <v>19</v>
      </c>
      <c r="B16" s="105" t="str">
        <f>IFERROR(VLOOKUP($A16,'★共通（5-1-1）'!$A$9:$AH$126,2,FALSE)&amp;"","")</f>
        <v>介護報酬の見直し</v>
      </c>
      <c r="C16" s="106" t="str">
        <f>IFERROR(VLOOKUP($A16,'★共通（5-1-1）'!$A$9:$AH$126,3,FALSE)&amp;"","")</f>
        <v>外部の管理栄養士による居宅療養管理指導の評価</v>
      </c>
      <c r="D16" s="105" t="str">
        <f>IFERROR(VLOOKUP($A16,'★共通（5-1-1）'!$A$9:$AH$126,4,FALSE)&amp;"","")</f>
        <v/>
      </c>
      <c r="E16" s="19" t="str">
        <f>IFERROR(VLOOKUP($A16,'★共通（5-1-1）'!$A$9:$AH$126,5,FALSE)&amp;"","")</f>
        <v>新</v>
      </c>
      <c r="F16" s="106" t="str">
        <f>IFERROR(VLOOKUP($A16,'★共通（5-1-1）'!$A$9:$AH$126,6,FALSE)&amp;"","")</f>
        <v>・管理栄養士による居宅療養管理指導について、居宅において栄養改善が必要な要介護高齢者が一定数いる中で、算定回数が極めて少ない現状を踏まえ、診療報酬の例も参考に、当該事業所以外（他の医療機関、介護保険施設（※）、日本栄養士会又は都道府県栄養士会が設置・運営する「栄養ケア・ステーション」）の管理栄養士が実施する場合の区分を新たに設定する。
　※ 介護保険施設は，常勤で１以上又は栄養マネジメント強化加算の算定要件の数を超えて管理栄養士を廃止している施設に限る。</v>
      </c>
      <c r="G16" s="107" t="str">
        <f>IFERROR(VLOOKUP($A16,'★共通（5-1-1）'!$A$9:$AH$126,7,FALSE)&amp;"","")</f>
        <v/>
      </c>
      <c r="H16" s="107" t="str">
        <f>IFERROR(VLOOKUP($A16,'★共通（5-1-1）'!$A$9:$AH$126,8,FALSE)&amp;"","")</f>
        <v/>
      </c>
      <c r="I16" s="107" t="str">
        <f>IFERROR(VLOOKUP($A16,'★共通（5-1-1）'!$A$9:$AH$126,9,FALSE)&amp;"","")</f>
        <v/>
      </c>
      <c r="J16" s="107" t="str">
        <f>IFERROR(VLOOKUP($A16,'★共通（5-1-1）'!$A$9:$AH$126,10,FALSE)&amp;"","")</f>
        <v/>
      </c>
      <c r="K16" s="107" t="str">
        <f>IFERROR(VLOOKUP($A16,'★共通（5-1-1）'!$A$9:$AH$126,11,FALSE)&amp;"","")</f>
        <v>25</v>
      </c>
      <c r="L16" s="107" t="str">
        <f>IFERROR(VLOOKUP($A16,'★共通（5-1-1）'!$A$9:$AH$126,19,FALSE)&amp;"","")</f>
        <v/>
      </c>
      <c r="M16" s="107" t="str">
        <f>IFERROR(VLOOKUP($A16,'★共通（5-1-1）'!$A$9:$AH$126,20,FALSE)&amp;"","")</f>
        <v/>
      </c>
      <c r="N16" s="65"/>
      <c r="O16" s="61"/>
      <c r="P16" s="61"/>
      <c r="Q16" s="61"/>
      <c r="R16" s="59"/>
    </row>
    <row r="17" spans="1:18" ht="91.5" customHeight="1">
      <c r="A17" s="105">
        <v>20</v>
      </c>
      <c r="B17" s="105" t="str">
        <f>IFERROR(VLOOKUP($A17,'★共通（5-1-1）'!$A$9:$AH$126,2,FALSE)&amp;"","")</f>
        <v>運営基準の見直し</v>
      </c>
      <c r="C17" s="106" t="str">
        <f>IFERROR(VLOOKUP($A17,'★共通（5-1-1）'!$A$9:$AH$126,3,FALSE)&amp;"","")</f>
        <v>歯科衛生士等による居宅療養管理指導の充実</v>
      </c>
      <c r="D17" s="105" t="str">
        <f>IFERROR(VLOOKUP($A17,'★共通（5-1-1）'!$A$9:$AH$126,4,FALSE)&amp;"","")</f>
        <v/>
      </c>
      <c r="E17" s="19" t="str">
        <f>IFERROR(VLOOKUP($A17,'★共通（5-1-1）'!$A$9:$AH$126,5,FALSE)&amp;"","")</f>
        <v/>
      </c>
      <c r="F17" s="106" t="str">
        <f>IFERROR(VLOOKUP($A17,'★共通（5-1-1）'!$A$9:$AH$126,6,FALSE)&amp;"","")</f>
        <v>・歯科衛生士等による居宅療養管理指導を行った場合の記録等の様式について、その充実を図る観点から、診療報酬における訪問歯科衛生指導料や歯科衛生実地指導料の記載内容を参考に新たな様式を設定する。</v>
      </c>
      <c r="G17" s="107" t="str">
        <f>IFERROR(VLOOKUP($A17,'★共通（5-1-1）'!$A$9:$AH$126,7,FALSE)&amp;"","")</f>
        <v/>
      </c>
      <c r="H17" s="107" t="str">
        <f>IFERROR(VLOOKUP($A17,'★共通（5-1-1）'!$A$9:$AH$126,8,FALSE)&amp;"","")</f>
        <v/>
      </c>
      <c r="I17" s="107" t="str">
        <f>IFERROR(VLOOKUP($A17,'★共通（5-1-1）'!$A$9:$AH$126,9,FALSE)&amp;"","")</f>
        <v/>
      </c>
      <c r="J17" s="107" t="str">
        <f>IFERROR(VLOOKUP($A17,'★共通（5-1-1）'!$A$9:$AH$126,10,FALSE)&amp;"","")</f>
        <v/>
      </c>
      <c r="K17" s="107" t="str">
        <f>IFERROR(VLOOKUP($A17,'★共通（5-1-1）'!$A$9:$AH$126,11,FALSE)&amp;"","")</f>
        <v>26</v>
      </c>
      <c r="L17" s="107" t="str">
        <f>IFERROR(VLOOKUP($A17,'★共通（5-1-1）'!$A$9:$AH$126,19,FALSE)&amp;"","")</f>
        <v/>
      </c>
      <c r="M17" s="107" t="str">
        <f>IFERROR(VLOOKUP($A17,'★共通（5-1-1）'!$A$9:$AH$126,20,FALSE)&amp;"","")</f>
        <v/>
      </c>
      <c r="N17" s="61"/>
      <c r="O17" s="61"/>
      <c r="P17" s="65"/>
      <c r="Q17" s="61"/>
      <c r="R17" s="59"/>
    </row>
    <row r="18" spans="1:18" ht="115.5" customHeight="1">
      <c r="A18" s="105">
        <v>30</v>
      </c>
      <c r="B18" s="105" t="str">
        <f>IFERROR(VLOOKUP($A18,'★共通（5-1-1）'!$A$9:$AH$126,2,FALSE)&amp;"","")</f>
        <v>介護報酬の見直し</v>
      </c>
      <c r="C18" s="106" t="str">
        <f>IFERROR(VLOOKUP($A18,'★共通（5-1-1）'!$A$9:$AH$126,3,FALSE)&amp;"","")</f>
        <v>訪問介護における通院等乗降介助の見直し</v>
      </c>
      <c r="D18" s="105" t="str">
        <f>IFERROR(VLOOKUP($A18,'★共通（5-1-1）'!$A$9:$AH$126,4,FALSE)&amp;"","")</f>
        <v>通院等乗降介助</v>
      </c>
      <c r="E18" s="19" t="str">
        <f>IFERROR(VLOOKUP($A18,'★共通（5-1-1）'!$A$9:$AH$126,5,FALSE)&amp;"","")</f>
        <v/>
      </c>
      <c r="F18" s="106" t="str">
        <f>IFERROR(VLOOKUP($A18,'★共通（5-1-1）'!$A$9:$AH$126,6,FALSE)&amp;"","")</f>
        <v>・通院等乗降介助について、利用者の身体的・経済的負担の軽減や利便性の向上の観点から、目的地が複数ある場合であっても、居宅が始点又は終点となる場合には、その間の病院等から病院等への移送や、通所系サービス・短期入所系サービスの事業所から病院等への移送といった目的地間の移送に係る乗降介助に関しても、同一の事業所が行うことを条件に、算定可能とする。この場合、通所系サービスについては利用者宅と事業所との間の送迎を行わない場合の減算を適用し、短期入所系サービスについては、利用者に対して送迎を行う場合の加算を算定できないこととする。</v>
      </c>
      <c r="G18" s="107" t="str">
        <f>IFERROR(VLOOKUP($A18,'★共通（5-1-1）'!$A$9:$AH$126,7,FALSE)&amp;"","")</f>
        <v>37</v>
      </c>
      <c r="H18" s="107" t="str">
        <f>IFERROR(VLOOKUP($A18,'★共通（5-1-1）'!$A$9:$AH$126,8,FALSE)&amp;"","")</f>
        <v/>
      </c>
      <c r="I18" s="107" t="str">
        <f>IFERROR(VLOOKUP($A18,'★共通（5-1-1）'!$A$9:$AH$126,9,FALSE)&amp;"","")</f>
        <v/>
      </c>
      <c r="J18" s="107" t="str">
        <f>IFERROR(VLOOKUP($A18,'★共通（5-1-1）'!$A$9:$AH$126,10,FALSE)&amp;"","")</f>
        <v/>
      </c>
      <c r="K18" s="107" t="str">
        <f>IFERROR(VLOOKUP($A18,'★共通（5-1-1）'!$A$9:$AH$126,11,FALSE)&amp;"","")</f>
        <v/>
      </c>
      <c r="L18" s="107" t="str">
        <f>IFERROR(VLOOKUP($A18,'★共通（5-1-1）'!$A$9:$AH$126,19,FALSE)&amp;"","")</f>
        <v/>
      </c>
      <c r="M18" s="107" t="str">
        <f>IFERROR(VLOOKUP($A18,'★共通（5-1-1）'!$A$9:$AH$126,20,FALSE)&amp;"","")</f>
        <v/>
      </c>
      <c r="N18" s="66"/>
      <c r="O18" s="64"/>
      <c r="P18" s="66"/>
      <c r="Q18" s="62"/>
      <c r="R18" s="59"/>
    </row>
    <row r="19" spans="1:18" ht="93" customHeight="1">
      <c r="A19" s="105">
        <v>31</v>
      </c>
      <c r="B19" s="105" t="str">
        <f>IFERROR(VLOOKUP($A19,'★共通（5-1-1）'!$A$9:$AH$126,2,FALSE)&amp;"","")</f>
        <v>介護報酬の見直し</v>
      </c>
      <c r="C19" s="106" t="str">
        <f>IFERROR(VLOOKUP($A19,'★共通（5-1-1）'!$A$9:$AH$126,3,FALSE)&amp;"","")</f>
        <v>訪問入浴介護の報酬の見直し</v>
      </c>
      <c r="D19" s="105" t="str">
        <f>IFERROR(VLOOKUP($A19,'★共通（5-1-1）'!$A$9:$AH$126,4,FALSE)&amp;"","")</f>
        <v>（基本報酬）</v>
      </c>
      <c r="E19" s="19" t="str">
        <f>IFERROR(VLOOKUP($A19,'★共通（5-1-1）'!$A$9:$AH$126,5,FALSE)&amp;"","")</f>
        <v/>
      </c>
      <c r="F19" s="106" t="str">
        <f>IFERROR(VLOOKUP($A19,'★共通（5-1-1）'!$A$9:$AH$126,6,FALSE)&amp;"","")</f>
        <v>・訪問入浴介護について、利用者への円滑なサービス提供と適切な評価を図る観点から、以下の見直しを行う。
　ア 新規利用者へのサービス提供に際して、事前の居宅訪問を行うなど、事業者に一定の対応が生じていることを踏まえ、新規利用者に対して、初回のサービス提供を行う前に居宅を訪問し、訪問入浴介護の利用に関する調整（浴槽の設置場所や給排水の方法の確認等）を行った場合を評価する新たな加算を創設する。※新設
　イ 清拭又は部分浴を実施した場合の減算について、サービス提供の実態を踏まえ、減算幅を見直す。※見直し</v>
      </c>
      <c r="G19" s="107" t="str">
        <f>IFERROR(VLOOKUP($A19,'★共通（5-1-1）'!$A$9:$AH$126,7,FALSE)&amp;"","")</f>
        <v/>
      </c>
      <c r="H19" s="107" t="str">
        <f>IFERROR(VLOOKUP($A19,'★共通（5-1-1）'!$A$9:$AH$126,8,FALSE)&amp;"","")</f>
        <v>38</v>
      </c>
      <c r="I19" s="107" t="str">
        <f>IFERROR(VLOOKUP($A19,'★共通（5-1-1）'!$A$9:$AH$126,9,FALSE)&amp;"","")</f>
        <v/>
      </c>
      <c r="J19" s="107" t="str">
        <f>IFERROR(VLOOKUP($A19,'★共通（5-1-1）'!$A$9:$AH$126,10,FALSE)&amp;"","")</f>
        <v/>
      </c>
      <c r="K19" s="107" t="str">
        <f>IFERROR(VLOOKUP($A19,'★共通（5-1-1）'!$A$9:$AH$126,11,FALSE)&amp;"","")</f>
        <v/>
      </c>
      <c r="L19" s="107" t="str">
        <f>IFERROR(VLOOKUP($A19,'★共通（5-1-1）'!$A$9:$AH$126,19,FALSE)&amp;"","")</f>
        <v/>
      </c>
      <c r="M19" s="107" t="str">
        <f>IFERROR(VLOOKUP($A19,'★共通（5-1-1）'!$A$9:$AH$126,20,FALSE)&amp;"","")</f>
        <v/>
      </c>
      <c r="N19" s="67"/>
      <c r="O19" s="67"/>
      <c r="P19" s="67"/>
      <c r="Q19" s="62"/>
      <c r="R19" s="59"/>
    </row>
    <row r="20" spans="1:18" ht="77.25" customHeight="1">
      <c r="A20" s="105">
        <v>32</v>
      </c>
      <c r="B20" s="105" t="str">
        <f>IFERROR(VLOOKUP($A20,'★共通（5-1-1）'!$A$9:$AH$126,2,FALSE)&amp;"","")</f>
        <v>介護報酬の見直し</v>
      </c>
      <c r="C20" s="106" t="str">
        <f>IFERROR(VLOOKUP($A20,'★共通（5-1-1）'!$A$9:$AH$126,3,FALSE)&amp;"","")</f>
        <v>退院当日の訪問看護</v>
      </c>
      <c r="D20" s="105" t="str">
        <f>IFERROR(VLOOKUP($A20,'★共通（5-1-1）'!$A$9:$AH$126,4,FALSE)&amp;"","")</f>
        <v/>
      </c>
      <c r="E20" s="19" t="str">
        <f>IFERROR(VLOOKUP($A20,'★共通（5-1-1）'!$A$9:$AH$126,5,FALSE)&amp;"","")</f>
        <v/>
      </c>
      <c r="F20" s="106" t="str">
        <f>IFERROR(VLOOKUP($A20,'★共通（5-1-1）'!$A$9:$AH$126,6,FALSE)&amp;"","")</f>
        <v>・利用者のニーズに対応し在宅での療養環境を早期に整える観点から、退院・退所当日の訪問看護について、現行の特別管理加算の対象に該当する者に加えて、診療報酬上の取扱いと同様に、主治の医師が必要と認める場合は算定を可能とする。</v>
      </c>
      <c r="G20" s="107" t="str">
        <f>IFERROR(VLOOKUP($A20,'★共通（5-1-1）'!$A$9:$AH$126,7,FALSE)&amp;"","")</f>
        <v/>
      </c>
      <c r="H20" s="107" t="str">
        <f>IFERROR(VLOOKUP($A20,'★共通（5-1-1）'!$A$9:$AH$126,8,FALSE)&amp;"","")</f>
        <v/>
      </c>
      <c r="I20" s="107" t="str">
        <f>IFERROR(VLOOKUP($A20,'★共通（5-1-1）'!$A$9:$AH$126,9,FALSE)&amp;"","")</f>
        <v>39</v>
      </c>
      <c r="J20" s="107" t="str">
        <f>IFERROR(VLOOKUP($A20,'★共通（5-1-1）'!$A$9:$AH$126,10,FALSE)&amp;"","")</f>
        <v/>
      </c>
      <c r="K20" s="107" t="str">
        <f>IFERROR(VLOOKUP($A20,'★共通（5-1-1）'!$A$9:$AH$126,11,FALSE)&amp;"","")</f>
        <v/>
      </c>
      <c r="L20" s="107" t="str">
        <f>IFERROR(VLOOKUP($A20,'★共通（5-1-1）'!$A$9:$AH$126,19,FALSE)&amp;"","")</f>
        <v/>
      </c>
      <c r="M20" s="107" t="str">
        <f>IFERROR(VLOOKUP($A20,'★共通（5-1-1）'!$A$9:$AH$126,20,FALSE)&amp;"","")</f>
        <v/>
      </c>
      <c r="N20" s="61"/>
      <c r="O20" s="61"/>
      <c r="P20" s="61"/>
      <c r="Q20" s="61"/>
      <c r="R20" s="59"/>
    </row>
    <row r="21" spans="1:18" ht="152.25" customHeight="1">
      <c r="A21" s="105">
        <v>33</v>
      </c>
      <c r="B21" s="105" t="str">
        <f>IFERROR(VLOOKUP($A21,'★共通（5-1-1）'!$A$9:$AH$126,2,FALSE)&amp;"","")</f>
        <v>介護報酬の見直し</v>
      </c>
      <c r="C21" s="106" t="str">
        <f>IFERROR(VLOOKUP($A21,'★共通（5-1-1）'!$A$9:$AH$126,3,FALSE)&amp;"","")</f>
        <v xml:space="preserve">看護体制強化加算の見直し
</v>
      </c>
      <c r="D21" s="105" t="str">
        <f>IFERROR(VLOOKUP($A21,'★共通（5-1-1）'!$A$9:$AH$126,4,FALSE)&amp;"","")</f>
        <v>看護体制強化加算</v>
      </c>
      <c r="E21" s="19" t="str">
        <f>IFERROR(VLOOKUP($A21,'★共通（5-1-1）'!$A$9:$AH$126,5,FALSE)&amp;"","")</f>
        <v/>
      </c>
      <c r="F21" s="106" t="str">
        <f>IFERROR(VLOOKUP($A21,'★共通（5-1-1）'!$A$9:$AH$126,6,FALSE)&amp;"","")</f>
        <v>・訪問看護の看護体制強化加算について、医療ニーズのある要介護者等の在宅療養を支える環境を整える観点や訪問看護の機能強化を図る観点から、以下の見直しを行う。
　ア 利用者の実態等も踏まえて、「特別管理加算を算定した割合 30％以上」の要件を、「20％以上」に見直す。この際、当該要件緩和や、介護予防訪問看護についてはターミナルケア加算の要件が含まれていないことを踏まえて、訪問看護の看護体制強化加算（Ⅰ）及び（Ⅱ）並びに介護予防訪問看護の看護体制強化加算の評価の見直しを行う。※要件
　イ サービスの継続性に配慮しつつ、指定（介護予防）訪問看護の提供に当たる従業員に占める看護職員の割合を６割以上とする要件を新たに設ける。その際、２年の経過措置期間を設けることとする。※要件、経過措置</v>
      </c>
      <c r="G21" s="107" t="str">
        <f>IFERROR(VLOOKUP($A21,'★共通（5-1-1）'!$A$9:$AH$126,7,FALSE)&amp;"","")</f>
        <v/>
      </c>
      <c r="H21" s="107" t="str">
        <f>IFERROR(VLOOKUP($A21,'★共通（5-1-1）'!$A$9:$AH$126,8,FALSE)&amp;"","")</f>
        <v/>
      </c>
      <c r="I21" s="107" t="str">
        <f>IFERROR(VLOOKUP($A21,'★共通（5-1-1）'!$A$9:$AH$126,9,FALSE)&amp;"","")</f>
        <v>40</v>
      </c>
      <c r="J21" s="107" t="str">
        <f>IFERROR(VLOOKUP($A21,'★共通（5-1-1）'!$A$9:$AH$126,10,FALSE)&amp;"","")</f>
        <v/>
      </c>
      <c r="K21" s="107" t="str">
        <f>IFERROR(VLOOKUP($A21,'★共通（5-1-1）'!$A$9:$AH$126,11,FALSE)&amp;"","")</f>
        <v/>
      </c>
      <c r="L21" s="107" t="str">
        <f>IFERROR(VLOOKUP($A21,'★共通（5-1-1）'!$A$9:$AH$126,19,FALSE)&amp;"","")</f>
        <v/>
      </c>
      <c r="M21" s="107" t="str">
        <f>IFERROR(VLOOKUP($A21,'★共通（5-1-1）'!$A$9:$AH$126,20,FALSE)&amp;"","")</f>
        <v/>
      </c>
      <c r="N21" s="61"/>
      <c r="O21" s="61"/>
      <c r="P21" s="61"/>
      <c r="Q21" s="61"/>
      <c r="R21" s="59"/>
    </row>
    <row r="22" spans="1:18" ht="182.25" customHeight="1">
      <c r="A22" s="105">
        <v>43</v>
      </c>
      <c r="B22" s="105" t="str">
        <f>IFERROR(VLOOKUP($A22,'★共通（5-1-1）'!$A$9:$AH$126,2,FALSE)&amp;"","")</f>
        <v>介護報酬の見直し</v>
      </c>
      <c r="C22" s="106" t="str">
        <f>IFERROR(VLOOKUP($A22,'★共通（5-1-1）'!$A$9:$AH$126,3,FALSE)&amp;"","")</f>
        <v>離島や中山間地域等におけるサービスの充実</v>
      </c>
      <c r="D22" s="105" t="str">
        <f>IFERROR(VLOOKUP($A22,'★共通（5-1-1）'!$A$9:$AH$126,4,FALSE)&amp;"","")</f>
        <v>特別地域加算
中山間地域等における小規模事業所加算
中山間地域等に居住する者へのサービス提供加算</v>
      </c>
      <c r="E22" s="19" t="str">
        <f>IFERROR(VLOOKUP($A22,'★共通（5-1-1）'!$A$9:$AH$126,5,FALSE)&amp;"","")</f>
        <v/>
      </c>
      <c r="F22" s="106" t="str">
        <f>IFERROR(VLOOKUP($A22,'★共通（5-1-1）'!$A$9:$AH$126,6,FALSE)&amp;"","")</f>
        <v>・離島や中山間地域等の要介護者に対する介護サービスの提供を促進する観点から、以下の見直しを行う。他のサービスと同様、これらの加算については、区分支給限度基準額の算定に含めないこととする。
　ア 夜間対応型訪問介護について、移動のコストを適切に評価する観点からも、他の訪問系サービスと同様に、特別地域加算、中山間地域等における小規模事業所加算、中山間地域等に居住する者へのサービス提供加算の対象とする。
　イ 認知症対応型通所介護について、他の通所系サービスと同様に、中山間地域等に居住する者へのサービス提供加算の対象とする。
　ウ 小規模多機能型居宅介護及び看護小規模多機能型居宅介護について、「訪問」も提供することを踏まえ、移動のコストを適切に評価する観点からも、訪問系サービスと同様に、特別地域加算、中山間地域等における小規模事業所加算の対象とする。</v>
      </c>
      <c r="G22" s="107" t="str">
        <f>IFERROR(VLOOKUP($A22,'★共通（5-1-1）'!$A$9:$AH$126,7,FALSE)&amp;"","")</f>
        <v/>
      </c>
      <c r="H22" s="107" t="str">
        <f>IFERROR(VLOOKUP($A22,'★共通（5-1-1）'!$A$9:$AH$126,8,FALSE)&amp;"","")</f>
        <v/>
      </c>
      <c r="I22" s="107" t="str">
        <f>IFERROR(VLOOKUP($A22,'★共通（5-1-1）'!$A$9:$AH$126,9,FALSE)&amp;"","")</f>
        <v/>
      </c>
      <c r="J22" s="107" t="str">
        <f>IFERROR(VLOOKUP($A22,'★共通（5-1-1）'!$A$9:$AH$126,10,FALSE)&amp;"","")</f>
        <v/>
      </c>
      <c r="K22" s="107" t="str">
        <f>IFERROR(VLOOKUP($A22,'★共通（5-1-1）'!$A$9:$AH$126,11,FALSE)&amp;"","")</f>
        <v/>
      </c>
      <c r="L22" s="107" t="str">
        <f>IFERROR(VLOOKUP($A22,'★共通（5-1-1）'!$A$9:$AH$126,19,FALSE)&amp;"","")</f>
        <v/>
      </c>
      <c r="M22" s="107" t="str">
        <f>IFERROR(VLOOKUP($A22,'★共通（5-1-1）'!$A$9:$AH$126,20,FALSE)&amp;"","")</f>
        <v>58</v>
      </c>
      <c r="N22" s="62"/>
      <c r="O22" s="62"/>
      <c r="P22" s="62"/>
      <c r="Q22" s="62"/>
      <c r="R22" s="59"/>
    </row>
    <row r="23" spans="1:18" ht="91.5" customHeight="1">
      <c r="A23" s="105">
        <v>47</v>
      </c>
      <c r="B23" s="105" t="str">
        <f>IFERROR(VLOOKUP($A23,'★共通（5-1-1）'!$A$9:$AH$126,2,FALSE)&amp;"","")</f>
        <v>介護報酬の見直し</v>
      </c>
      <c r="C23" s="106" t="str">
        <f>IFERROR(VLOOKUP($A23,'★共通（5-1-1）'!$A$9:$AH$126,3,FALSE)&amp;"","")</f>
        <v xml:space="preserve">特例居宅介護サービス費による地域の実情に応じたサービス提供の確保
</v>
      </c>
      <c r="D23" s="105" t="str">
        <f>IFERROR(VLOOKUP($A23,'★共通（5-1-1）'!$A$9:$AH$126,4,FALSE)&amp;"","")</f>
        <v/>
      </c>
      <c r="E23" s="19" t="str">
        <f>IFERROR(VLOOKUP($A23,'★共通（5-1-1）'!$A$9:$AH$126,5,FALSE)&amp;"","")</f>
        <v/>
      </c>
      <c r="F23" s="106" t="str">
        <f>IFERROR(VLOOKUP($A23,'★共通（5-1-1）'!$A$9:$AH$126,6,FALSE)&amp;"","")</f>
        <v>・中山間地域等において、地域の実情に応じた柔軟なサービス提供をより可能とする観点から、令和２年の地方分権改革に関する提案募集における提案（訪問看護ステーションごとに置くべき看護師等の員数を「従うべき基準」から「参酌すべき基準」とする）も踏まえ、特例居宅介護サービス費等の対象地域と特別地域加算の対象地域について、自治体からの申請を踏まえて、それぞれについて分けて指定を行う等の対応を行う。</v>
      </c>
      <c r="G23" s="107" t="str">
        <f>IFERROR(VLOOKUP($A23,'★共通（5-1-1）'!$A$9:$AH$126,7,FALSE)&amp;"","")</f>
        <v>64</v>
      </c>
      <c r="H23" s="107" t="str">
        <f>IFERROR(VLOOKUP($A23,'★共通（5-1-1）'!$A$9:$AH$126,8,FALSE)&amp;"","")</f>
        <v>64</v>
      </c>
      <c r="I23" s="107" t="str">
        <f>IFERROR(VLOOKUP($A23,'★共通（5-1-1）'!$A$9:$AH$126,9,FALSE)&amp;"","")</f>
        <v>64</v>
      </c>
      <c r="J23" s="107" t="str">
        <f>IFERROR(VLOOKUP($A23,'★共通（5-1-1）'!$A$9:$AH$126,10,FALSE)&amp;"","")</f>
        <v>64</v>
      </c>
      <c r="K23" s="107" t="str">
        <f>IFERROR(VLOOKUP($A23,'★共通（5-1-1）'!$A$9:$AH$126,11,FALSE)&amp;"","")</f>
        <v>64</v>
      </c>
      <c r="L23" s="107" t="str">
        <f>IFERROR(VLOOKUP($A23,'★共通（5-1-1）'!$A$9:$AH$126,19,FALSE)&amp;"","")</f>
        <v>64</v>
      </c>
      <c r="M23" s="107" t="str">
        <f>IFERROR(VLOOKUP($A23,'★共通（5-1-1）'!$A$9:$AH$126,20,FALSE)&amp;"","")</f>
        <v>64</v>
      </c>
      <c r="N23" s="61"/>
      <c r="O23" s="61"/>
      <c r="P23" s="61"/>
      <c r="Q23" s="61"/>
      <c r="R23" s="59"/>
    </row>
    <row r="24" spans="1:18" ht="139.5" customHeight="1">
      <c r="A24" s="105">
        <v>48</v>
      </c>
      <c r="B24" s="105" t="str">
        <f>IFERROR(VLOOKUP($A24,'★共通（5-1-1）'!$A$9:$AH$126,2,FALSE)&amp;"","")</f>
        <v>運営基準の見直し</v>
      </c>
      <c r="C24" s="106" t="str">
        <f>IFERROR(VLOOKUP($A24,'★共通（5-1-1）'!$A$9:$AH$126,3,FALSE)&amp;"","")</f>
        <v>リハビリテーション・機能訓練、口腔、栄養の取組の一体的な推進</v>
      </c>
      <c r="D24" s="105" t="str">
        <f>IFERROR(VLOOKUP($A24,'★共通（5-1-1）'!$A$9:$AH$126,4,FALSE)&amp;"","")</f>
        <v/>
      </c>
      <c r="E24" s="19" t="str">
        <f>IFERROR(VLOOKUP($A24,'★共通（5-1-1）'!$A$9:$AH$126,5,FALSE)&amp;"","")</f>
        <v/>
      </c>
      <c r="F24" s="106" t="str">
        <f>IFERROR(VLOOKUP($A24,'★共通（5-1-1）'!$A$9:$AH$126,6,FALSE)&amp;"","")</f>
        <v xml:space="preserve">・リハビリテーション・機能訓練、口腔、栄養の取組を一体的に運用し、自立支援・重度化防止を効果的に進める観点から、以下の見直しを行う。
　ア リハビリテーション・機能訓練、口腔、栄養に関する加算等の算定要件とされている計画作成や会議について、リハビリテーション専門職、管理栄養士、歯科衛生士が必要に応じて参加することを明確化する。
　イ リハビリテーション・機能訓練、口腔、栄養に関する各種計画書（リハビリテーション計画書、栄養ケア計画書、口腔機能向上サービスの管理指導計画・実施記録）について、重複する記載項目を整理するとともに、それぞれの実施計画を一体的に記入できる様式を設ける。
</v>
      </c>
      <c r="G24" s="107" t="str">
        <f>IFERROR(VLOOKUP($A24,'★共通（5-1-1）'!$A$9:$AH$126,7,FALSE)&amp;"","")</f>
        <v/>
      </c>
      <c r="H24" s="107" t="str">
        <f>IFERROR(VLOOKUP($A24,'★共通（5-1-1）'!$A$9:$AH$126,8,FALSE)&amp;"","")</f>
        <v/>
      </c>
      <c r="I24" s="107" t="str">
        <f>IFERROR(VLOOKUP($A24,'★共通（5-1-1）'!$A$9:$AH$126,9,FALSE)&amp;"","")</f>
        <v/>
      </c>
      <c r="J24" s="107" t="str">
        <f>IFERROR(VLOOKUP($A24,'★共通（5-1-1）'!$A$9:$AH$126,10,FALSE)&amp;"","")</f>
        <v>67</v>
      </c>
      <c r="K24" s="107" t="str">
        <f>IFERROR(VLOOKUP($A24,'★共通（5-1-1）'!$A$9:$AH$126,11,FALSE)&amp;"","")</f>
        <v/>
      </c>
      <c r="L24" s="107" t="str">
        <f>IFERROR(VLOOKUP($A24,'★共通（5-1-1）'!$A$9:$AH$126,19,FALSE)&amp;"","")</f>
        <v/>
      </c>
      <c r="M24" s="107" t="str">
        <f>IFERROR(VLOOKUP($A24,'★共通（5-1-1）'!$A$9:$AH$126,20,FALSE)&amp;"","")</f>
        <v/>
      </c>
      <c r="N24" s="61"/>
      <c r="O24" s="61"/>
      <c r="P24" s="61"/>
      <c r="Q24" s="61"/>
      <c r="R24" s="59"/>
    </row>
    <row r="25" spans="1:18" ht="265.5" customHeight="1">
      <c r="A25" s="105">
        <v>49</v>
      </c>
      <c r="B25" s="105" t="str">
        <f>IFERROR(VLOOKUP($A25,'★共通（5-1-1）'!$A$9:$AH$126,2,FALSE)&amp;"","")</f>
        <v>介護報酬の見直し</v>
      </c>
      <c r="C25" s="106" t="str">
        <f>IFERROR(VLOOKUP($A25,'★共通（5-1-1）'!$A$9:$AH$126,3,FALSE)&amp;"","")</f>
        <v>リハビリテーションマネジメント加算の見直し</v>
      </c>
      <c r="D25" s="105" t="str">
        <f>IFERROR(VLOOKUP($A25,'★共通（5-1-1）'!$A$9:$AH$126,4,FALSE)&amp;"","")</f>
        <v>リハビリテーションマネジメント加算</v>
      </c>
      <c r="E25" s="19" t="str">
        <f>IFERROR(VLOOKUP($A25,'★共通（5-1-1）'!$A$9:$AH$126,5,FALSE)&amp;"","")</f>
        <v/>
      </c>
      <c r="F25" s="106" t="str">
        <f>IFERROR(VLOOKUP($A25,'★共通（5-1-1）'!$A$9:$AH$126,6,FALSE)&amp;"","")</f>
        <v>・自立支援・重度化防止に向けた更なる質の高い取組を促す観点から、リハビリテーションマネジメント加算について、以下の見直しを行う。
　ア 報酬体系の簡素化と事務負担軽減の観点から、算定率の高いリハビリテーションマネジメント加算（Ⅰ）及び介護予防訪問・通所リハビリテーションのリハビリテーションマネジメント加算は廃止し、同加算の算定要件は基本報酬の算定要件とし、基本報酬で評価を行う。
　イ 訪問リハビリテーションにおける同加算と通所リハビリテーションの同加算の評価の整合性を図る観点から、リハビリテーションマネジメント加算（Ⅱ）及び（Ⅲ）の評価の見直しを行う。
　ウ 令和３年度からの CHASE・VISIT の一体的な運用に伴い、リハビリテーションマネジメント加算（Ⅳ）を廃止するとともに、定期的なリハビリテーション会議によるリハビリテーション計画の見直しが要件とされているリハビリテーションマネジメント加算（Ⅱ）及び（Ⅲ）それぞれにおいて、事業所が ＣHASE・VISIT へデータを提出しフィードバックを受けPDCA サイクルを推進することを評価する。（※２（１）イ参照）
　エ CHASE・VISIT への利用者情報の入力負担の軽減及びよりフィードバックに適するデータを優先的に収集する観点から、リハビリテーション実施計画書の項目について、CHASE・VISIT にデータ提供する場合の必須項目と任意項目を定める。
　オ リハビリテーションマネジメント加算の算定要件の一つである「定期的な会議の開催」について、利用者の了解を得た上で、テレビ会議等の対面を伴わない方法により開催することを可能とする。（※４（２）④参照）</v>
      </c>
      <c r="G25" s="107" t="str">
        <f>IFERROR(VLOOKUP($A25,'★共通（5-1-1）'!$A$9:$AH$126,7,FALSE)&amp;"","")</f>
        <v/>
      </c>
      <c r="H25" s="107" t="str">
        <f>IFERROR(VLOOKUP($A25,'★共通（5-1-1）'!$A$9:$AH$126,8,FALSE)&amp;"","")</f>
        <v/>
      </c>
      <c r="I25" s="107" t="str">
        <f>IFERROR(VLOOKUP($A25,'★共通（5-1-1）'!$A$9:$AH$126,9,FALSE)&amp;"","")</f>
        <v/>
      </c>
      <c r="J25" s="107" t="str">
        <f>IFERROR(VLOOKUP($A25,'★共通（5-1-1）'!$A$9:$AH$126,10,FALSE)&amp;"","")</f>
        <v>68-72</v>
      </c>
      <c r="K25" s="107" t="str">
        <f>IFERROR(VLOOKUP($A25,'★共通（5-1-1）'!$A$9:$AH$126,11,FALSE)&amp;"","")</f>
        <v/>
      </c>
      <c r="L25" s="107" t="str">
        <f>IFERROR(VLOOKUP($A25,'★共通（5-1-1）'!$A$9:$AH$126,19,FALSE)&amp;"","")</f>
        <v/>
      </c>
      <c r="M25" s="107" t="str">
        <f>IFERROR(VLOOKUP($A25,'★共通（5-1-1）'!$A$9:$AH$126,20,FALSE)&amp;"","")</f>
        <v/>
      </c>
      <c r="N25" s="61"/>
      <c r="O25" s="61"/>
      <c r="P25" s="61"/>
      <c r="Q25" s="61"/>
      <c r="R25" s="59"/>
    </row>
    <row r="26" spans="1:18" ht="88.5" customHeight="1">
      <c r="A26" s="105">
        <v>51</v>
      </c>
      <c r="B26" s="105" t="str">
        <f>IFERROR(VLOOKUP($A26,'★共通（5-1-1）'!$A$9:$AH$126,2,FALSE)&amp;"","")</f>
        <v>介護報酬の見直し</v>
      </c>
      <c r="C26" s="106" t="str">
        <f>IFERROR(VLOOKUP($A26,'★共通（5-1-1）'!$A$9:$AH$126,3,FALSE)&amp;"","")</f>
        <v>退院・退所直後のリハビリテーションの充実</v>
      </c>
      <c r="D26" s="105" t="str">
        <f>IFERROR(VLOOKUP($A26,'★共通（5-1-1）'!$A$9:$AH$126,4,FALSE)&amp;"","")</f>
        <v/>
      </c>
      <c r="E26" s="19" t="str">
        <f>IFERROR(VLOOKUP($A26,'★共通（5-1-1）'!$A$9:$AH$126,5,FALSE)&amp;"","")</f>
        <v/>
      </c>
      <c r="F26" s="106" t="str">
        <f>IFERROR(VLOOKUP($A26,'★共通（5-1-1）'!$A$9:$AH$126,6,FALSE)&amp;"","")</f>
        <v>・１週に６回を限度として算定が認められている訪問リハビリテーションについて、退院・退所直後のリハビリテーションの充実を図る観点から、退院・退所の日から起算して３月以内の利用者に対しては、診療報酬の例も参考に、週 12 回まで算定を可能とする。※要件</v>
      </c>
      <c r="G26" s="107" t="str">
        <f>IFERROR(VLOOKUP($A26,'★共通（5-1-1）'!$A$9:$AH$126,7,FALSE)&amp;"","")</f>
        <v/>
      </c>
      <c r="H26" s="107" t="str">
        <f>IFERROR(VLOOKUP($A26,'★共通（5-1-1）'!$A$9:$AH$126,8,FALSE)&amp;"","")</f>
        <v/>
      </c>
      <c r="I26" s="107" t="str">
        <f>IFERROR(VLOOKUP($A26,'★共通（5-1-1）'!$A$9:$AH$126,9,FALSE)&amp;"","")</f>
        <v/>
      </c>
      <c r="J26" s="107" t="str">
        <f>IFERROR(VLOOKUP($A26,'★共通（5-1-1）'!$A$9:$AH$126,10,FALSE)&amp;"","")</f>
        <v>74</v>
      </c>
      <c r="K26" s="107" t="str">
        <f>IFERROR(VLOOKUP($A26,'★共通（5-1-1）'!$A$9:$AH$126,11,FALSE)&amp;"","")</f>
        <v/>
      </c>
      <c r="L26" s="107" t="str">
        <f>IFERROR(VLOOKUP($A26,'★共通（5-1-1）'!$A$9:$AH$126,19,FALSE)&amp;"","")</f>
        <v/>
      </c>
      <c r="M26" s="107" t="str">
        <f>IFERROR(VLOOKUP($A26,'★共通（5-1-1）'!$A$9:$AH$126,20,FALSE)&amp;"","")</f>
        <v/>
      </c>
      <c r="N26" s="61"/>
      <c r="O26" s="61"/>
      <c r="P26" s="61"/>
      <c r="Q26" s="61"/>
      <c r="R26" s="59"/>
    </row>
    <row r="27" spans="1:18" ht="153.75" customHeight="1">
      <c r="A27" s="105">
        <v>52</v>
      </c>
      <c r="B27" s="105" t="str">
        <f>IFERROR(VLOOKUP($A27,'★共通（5-1-1）'!$A$9:$AH$126,2,FALSE)&amp;"","")</f>
        <v>介護報酬の見直し</v>
      </c>
      <c r="C27" s="106" t="str">
        <f>IFERROR(VLOOKUP($A27,'★共通（5-1-1）'!$A$9:$AH$126,3,FALSE)&amp;"","")</f>
        <v>社会参加支援加算の見直し</v>
      </c>
      <c r="D27" s="105" t="str">
        <f>IFERROR(VLOOKUP($A27,'★共通（5-1-1）'!$A$9:$AH$126,4,FALSE)&amp;"","")</f>
        <v>移行支援加算</v>
      </c>
      <c r="E27" s="19" t="str">
        <f>IFERROR(VLOOKUP($A27,'★共通（5-1-1）'!$A$9:$AH$126,5,FALSE)&amp;"","")</f>
        <v/>
      </c>
      <c r="F27" s="106" t="str">
        <f>IFERROR(VLOOKUP($A27,'★共通（5-1-1）'!$A$9:$AH$126,6,FALSE)&amp;"","")</f>
        <v>・社会参加支援加算について、算定要件である「社会参加への移行状況」の達成状況等を踏まえ、利用者に対する適時・適切なリハビリテーションの提供を一層促進する観点から、以下の見直しを行う。
　ア 算定要件である、社会参加への移行状況の計算式と、リハビリテーションの利用の回転率について、実情に応じて見直す。
　イ リハビリテーションの提供終了後、一定期間内に居宅訪問等により社会参加への移行が３月以上継続する見込みであることを確認する算定要件について、提供終了後１月後の移行の状況を電話等で確認することに変更する。また、移行を円滑に進める観点から、リハビリテーション計画書を移行先の事業所に提供することを算定要件に加える。
　ウ 加算の趣旨や内容を踏まえて、加算の名称を「移行支援加算」とする。※要件、名称</v>
      </c>
      <c r="G27" s="107" t="str">
        <f>IFERROR(VLOOKUP($A27,'★共通（5-1-1）'!$A$9:$AH$126,7,FALSE)&amp;"","")</f>
        <v/>
      </c>
      <c r="H27" s="107" t="str">
        <f>IFERROR(VLOOKUP($A27,'★共通（5-1-1）'!$A$9:$AH$126,8,FALSE)&amp;"","")</f>
        <v/>
      </c>
      <c r="I27" s="107" t="str">
        <f>IFERROR(VLOOKUP($A27,'★共通（5-1-1）'!$A$9:$AH$126,9,FALSE)&amp;"","")</f>
        <v/>
      </c>
      <c r="J27" s="107" t="str">
        <f>IFERROR(VLOOKUP($A27,'★共通（5-1-1）'!$A$9:$AH$126,10,FALSE)&amp;"","")</f>
        <v>75</v>
      </c>
      <c r="K27" s="107" t="str">
        <f>IFERROR(VLOOKUP($A27,'★共通（5-1-1）'!$A$9:$AH$126,11,FALSE)&amp;"","")</f>
        <v/>
      </c>
      <c r="L27" s="107" t="str">
        <f>IFERROR(VLOOKUP($A27,'★共通（5-1-1）'!$A$9:$AH$126,19,FALSE)&amp;"","")</f>
        <v/>
      </c>
      <c r="M27" s="107" t="str">
        <f>IFERROR(VLOOKUP($A27,'★共通（5-1-1）'!$A$9:$AH$126,20,FALSE)&amp;"","")</f>
        <v/>
      </c>
      <c r="N27" s="61"/>
      <c r="O27" s="61"/>
      <c r="P27" s="61"/>
      <c r="Q27" s="61"/>
      <c r="R27" s="59"/>
    </row>
    <row r="28" spans="1:18" ht="64.5" customHeight="1">
      <c r="A28" s="105">
        <v>54</v>
      </c>
      <c r="B28" s="105" t="str">
        <f>IFERROR(VLOOKUP($A28,'★共通（5-1-1）'!$A$9:$AH$126,2,FALSE)&amp;"","")</f>
        <v>基本方針・指定基準等</v>
      </c>
      <c r="C28" s="106" t="str">
        <f>IFERROR(VLOOKUP($A28,'★共通（5-1-1）'!$A$9:$AH$126,3,FALSE)&amp;"","")</f>
        <v>リハビリテーション計画書と個別機能訓練計画書の書式の見直し</v>
      </c>
      <c r="D28" s="105" t="str">
        <f>IFERROR(VLOOKUP($A28,'★共通（5-1-1）'!$A$9:$AH$126,4,FALSE)&amp;"","")</f>
        <v/>
      </c>
      <c r="E28" s="19" t="str">
        <f>IFERROR(VLOOKUP($A28,'★共通（5-1-1）'!$A$9:$AH$126,5,FALSE)&amp;"","")</f>
        <v/>
      </c>
      <c r="F28" s="106" t="str">
        <f>IFERROR(VLOOKUP($A28,'★共通（5-1-1）'!$A$9:$AH$126,6,FALSE)&amp;"","")</f>
        <v>・業務効率化の観点から、リハビリテーション計画書と個別機能訓練計画書の項目の共通化を行うとともに、リハビリテーション計画書の固有の項目について、整理簡素化を図る。</v>
      </c>
      <c r="G28" s="107" t="str">
        <f>IFERROR(VLOOKUP($A28,'★共通（5-1-1）'!$A$9:$AH$126,7,FALSE)&amp;"","")</f>
        <v/>
      </c>
      <c r="H28" s="107" t="str">
        <f>IFERROR(VLOOKUP($A28,'★共通（5-1-1）'!$A$9:$AH$126,8,FALSE)&amp;"","")</f>
        <v/>
      </c>
      <c r="I28" s="107" t="str">
        <f>IFERROR(VLOOKUP($A28,'★共通（5-1-1）'!$A$9:$AH$126,9,FALSE)&amp;"","")</f>
        <v/>
      </c>
      <c r="J28" s="107" t="str">
        <f>IFERROR(VLOOKUP($A28,'★共通（5-1-1）'!$A$9:$AH$126,10,FALSE)&amp;"","")</f>
        <v>78</v>
      </c>
      <c r="K28" s="107" t="str">
        <f>IFERROR(VLOOKUP($A28,'★共通（5-1-1）'!$A$9:$AH$126,11,FALSE)&amp;"","")</f>
        <v/>
      </c>
      <c r="L28" s="107" t="str">
        <f>IFERROR(VLOOKUP($A28,'★共通（5-1-1）'!$A$9:$AH$126,19,FALSE)&amp;"","")</f>
        <v/>
      </c>
      <c r="M28" s="107" t="str">
        <f>IFERROR(VLOOKUP($A28,'★共通（5-1-1）'!$A$9:$AH$126,20,FALSE)&amp;"","")</f>
        <v/>
      </c>
      <c r="N28" s="61"/>
      <c r="O28" s="61"/>
      <c r="P28" s="61"/>
      <c r="Q28" s="61"/>
      <c r="R28" s="59"/>
    </row>
    <row r="29" spans="1:18" ht="216.75" customHeight="1">
      <c r="A29" s="105">
        <v>55</v>
      </c>
      <c r="B29" s="105" t="str">
        <f>IFERROR(VLOOKUP($A29,'★共通（5-1-1）'!$A$9:$AH$126,2,FALSE)&amp;"","")</f>
        <v>介護報酬の見直し</v>
      </c>
      <c r="C29" s="106" t="str">
        <f>IFERROR(VLOOKUP($A29,'★共通（5-1-1）'!$A$9:$AH$126,3,FALSE)&amp;"","")</f>
        <v>生活機能向上連携加算の見直し</v>
      </c>
      <c r="D29" s="105" t="str">
        <f>IFERROR(VLOOKUP($A29,'★共通（5-1-1）'!$A$9:$AH$126,4,FALSE)&amp;"","")</f>
        <v>生活機能向上連携加算Ⅰ（新）
生活機能向上連携加算Ⅱ</v>
      </c>
      <c r="E29" s="19" t="str">
        <f>IFERROR(VLOOKUP($A29,'★共通（5-1-1）'!$A$9:$AH$126,5,FALSE)&amp;"","")</f>
        <v/>
      </c>
      <c r="F29" s="106" t="str">
        <f>IFERROR(VLOOKUP($A29,'★共通（5-1-1）'!$A$9:$AH$126,6,FALSE)&amp;"","")</f>
        <v>・生活機能向上連携加算について、算定率が低い状況を踏まえ、その目的である外部のリハビリテーション専門職等との連携による自立支援・重度化防止に資する介護の推進を図る観点から、以下の見直し及び対応を行う。
　ア 通所系サービス、短期入所系サービス、居住系サービス、施設サービスにおける生活機能向上連携加算について、訪問介護等における同加算と同様に、ICT の活用等により、外部のリハビリテーション専門職等が当該サービス事業所を訪問せずに、利用者の状態を適切に把握し助言した場合について評価する区分を新たに設ける。
　イ 訪問系サービス、多機能系サービスにおける生活機能向上連携加算（Ⅱ）について、サービス提供責任者とリハビリテーション専門職等がそれぞれ利用者の自宅を訪問した上で、共同してカンファレンスを行う要件に関して、要介護者の生活機能を維持・向上させるためには多職種によるカンファレンスが効果的であることや、業務効率化の観点から、同カンファレンスについては利用者・家族も参加するサービス担当者会議の前後に時間を明確に区分した上で実施するサービス提供責任者及びリハビリテーション専門職等によるカンファレンスでも差し支えないことを明確化する。
　ウ 外部のリハビリテーション専門職等の連携先を見つけやすくするため、生活機能向上連携加算の算定要件上連携先となり得る訪問・通所リハビリテーション事業所が任意で情報を公表するなどの取組を進める。</v>
      </c>
      <c r="G29" s="107" t="str">
        <f>IFERROR(VLOOKUP($A29,'★共通（5-1-1）'!$A$9:$AH$126,7,FALSE)&amp;"","")</f>
        <v>79
・
80</v>
      </c>
      <c r="H29" s="107" t="str">
        <f>IFERROR(VLOOKUP($A29,'★共通（5-1-1）'!$A$9:$AH$126,8,FALSE)&amp;"","")</f>
        <v/>
      </c>
      <c r="I29" s="107" t="str">
        <f>IFERROR(VLOOKUP($A29,'★共通（5-1-1）'!$A$9:$AH$126,9,FALSE)&amp;"","")</f>
        <v/>
      </c>
      <c r="J29" s="107" t="str">
        <f>IFERROR(VLOOKUP($A29,'★共通（5-1-1）'!$A$9:$AH$126,10,FALSE)&amp;"","")</f>
        <v/>
      </c>
      <c r="K29" s="107" t="str">
        <f>IFERROR(VLOOKUP($A29,'★共通（5-1-1）'!$A$9:$AH$126,11,FALSE)&amp;"","")</f>
        <v/>
      </c>
      <c r="L29" s="107" t="str">
        <f>IFERROR(VLOOKUP($A29,'★共通（5-1-1）'!$A$9:$AH$126,19,FALSE)&amp;"","")</f>
        <v>79
・
80</v>
      </c>
      <c r="M29" s="107" t="str">
        <f>IFERROR(VLOOKUP($A29,'★共通（5-1-1）'!$A$9:$AH$126,20,FALSE)&amp;"","")</f>
        <v/>
      </c>
      <c r="N29" s="71"/>
      <c r="O29" s="72"/>
      <c r="P29" s="71"/>
      <c r="Q29" s="61"/>
      <c r="R29" s="59"/>
    </row>
    <row r="30" spans="1:18" ht="288.75" customHeight="1">
      <c r="A30" s="105">
        <v>67</v>
      </c>
      <c r="B30" s="105" t="str">
        <f>IFERROR(VLOOKUP($A30,'★共通（5-1-1）'!$A$9:$AH$126,2,FALSE)&amp;"","")</f>
        <v>介護報酬の見直し</v>
      </c>
      <c r="C30" s="106" t="str">
        <f>IFERROR(VLOOKUP($A30,'★共通（5-1-1）'!$A$9:$AH$126,3,FALSE)&amp;"","")</f>
        <v>CHASE・VISIT 情報の収集・活用と PDCA サイクルの推進</v>
      </c>
      <c r="D30" s="105" t="str">
        <f>IFERROR(VLOOKUP($A30,'★共通（5-1-1）'!$A$9:$AH$126,4,FALSE)&amp;"","")</f>
        <v xml:space="preserve">科学的介護推進体制加算Ⅰ（新）
科学的介護推進体制加算Ⅱ（新）
※認知翔対応型通所介護/
個別機能訓練加算Ⅰ
個別機能訓練加算Ⅱ（新）
</v>
      </c>
      <c r="E30" s="19" t="str">
        <f>IFERROR(VLOOKUP($A30,'★共通（5-1-1）'!$A$9:$AH$126,5,FALSE)&amp;"","")</f>
        <v/>
      </c>
      <c r="F30" s="106" t="str">
        <f>IFERROR(VLOOKUP($A30,'★共通（5-1-1）'!$A$9:$AH$126,6,FALSE)&amp;"","")</f>
        <v xml:space="preserve">・介護サービスの質の評価と科学的介護の取組を推進し、介護サービスの質の向上を図る観点から、以下の見直しを行う。
　ア 施設系サービス、通所系サービス、居住系サービス、多機能系サービスについて、CHASE の収集項目の各領域（総論（ADL）、栄養、口腔・嚥下、認知症）について、事業所の全ての利用者に係るデータを横断的に CHASEに提出してフィードバックを受け、それに基づき事業所の特性やケアの在り方等を検証して、利用者のケアプランや計画に反映させる、事業所単位での PDCA サイクルの推進・ケアの質の向上の取組を評価する新たな加算を創設する。その際、提出・活用するデータについては、サービスごとの特性や事業所の入力負担等を勘案した項目とする。加えて、詳細な既往歴や服薬情報、家族の情報等より精度の高いフィードバックを受けることができる項目を提出・活用した場合には、更なる評価を行う区分を設ける。
　イ 施設系サービス、通所系サービス、居住系サービス、多機能系サービスについて、CHASE の収集項目の各領域に関連する加算等において、利用者ごとの計画書の作成とそれに基づくケアの実施・評価・改善等を通じたPDCA サイクルの取組に加えて、 CHASE・VISIT へのデータ提出とフィードバックの活用により更なる PDCA サイクルの推進・ケアの質の向上を図ることを評価・推進する。
　ウ 介護関連データの収集・活用及び PDCA サイクルによる科学的介護を推進していく観点から、全てのサービス（居宅介護支援を除く）について、CHASE・VISIT を活用した計画の作成や事業所単位での PDCA サイクルの推進、ケアの質の向上の取組を推奨する。居宅介護支援については、各利用者のデータ及びフィードバック情報のケアマネジメントへの活用を推奨する。
　エ CHASE・VISIT を一体的に運用する観点から、VISIT 情報についても上記の枠組みに位置付けて収集・活用する。
</v>
      </c>
      <c r="G30" s="107" t="str">
        <f>IFERROR(VLOOKUP($A30,'★共通（5-1-1）'!$A$9:$AH$126,7,FALSE)&amp;"","")</f>
        <v>93
・
94
・
95</v>
      </c>
      <c r="H30" s="107" t="str">
        <f>IFERROR(VLOOKUP($A30,'★共通（5-1-1）'!$A$9:$AH$126,8,FALSE)&amp;"","")</f>
        <v>93
・
94
・
95</v>
      </c>
      <c r="I30" s="107" t="str">
        <f>IFERROR(VLOOKUP($A30,'★共通（5-1-1）'!$A$9:$AH$126,9,FALSE)&amp;"","")</f>
        <v>93
・
94
・
95</v>
      </c>
      <c r="J30" s="107" t="str">
        <f>IFERROR(VLOOKUP($A30,'★共通（5-1-1）'!$A$9:$AH$126,10,FALSE)&amp;"","")</f>
        <v>93
・
94
・
95</v>
      </c>
      <c r="K30" s="107" t="str">
        <f>IFERROR(VLOOKUP($A30,'★共通（5-1-1）'!$A$9:$AH$126,11,FALSE)&amp;"","")</f>
        <v>93
・
94
・
95</v>
      </c>
      <c r="L30" s="107" t="str">
        <f>IFERROR(VLOOKUP($A30,'★共通（5-1-1）'!$A$9:$AH$126,19,FALSE)&amp;"","")</f>
        <v>93
・
94
・
95</v>
      </c>
      <c r="M30" s="107" t="str">
        <f>IFERROR(VLOOKUP($A30,'★共通（5-1-1）'!$A$9:$AH$126,20,FALSE)&amp;"","")</f>
        <v>93
・
94
・
95</v>
      </c>
      <c r="N30" s="64"/>
      <c r="O30" s="61"/>
      <c r="P30" s="72"/>
      <c r="Q30" s="61"/>
      <c r="R30" s="59"/>
    </row>
    <row r="31" spans="1:18" ht="59.25" customHeight="1">
      <c r="A31" s="105">
        <v>68</v>
      </c>
      <c r="B31" s="105" t="str">
        <f>IFERROR(VLOOKUP($A31,'★共通（5-1-1）'!$A$9:$AH$126,2,FALSE)&amp;"","")</f>
        <v/>
      </c>
      <c r="C31" s="106" t="str">
        <f>IFERROR(VLOOKUP($A31,'★共通（5-1-1）'!$A$9:$AH$126,3,FALSE)&amp;"","")</f>
        <v>リハビリテーションマネジメント加算の見直し</v>
      </c>
      <c r="D31" s="105" t="str">
        <f>IFERROR(VLOOKUP($A31,'★共通（5-1-1）'!$A$9:$AH$126,4,FALSE)&amp;"","")</f>
        <v/>
      </c>
      <c r="E31" s="19" t="str">
        <f>IFERROR(VLOOKUP($A31,'★共通（5-1-1）'!$A$9:$AH$126,5,FALSE)&amp;"","")</f>
        <v/>
      </c>
      <c r="F31" s="106" t="str">
        <f>IFERROR(VLOOKUP($A31,'★共通（5-1-1）'!$A$9:$AH$126,6,FALSE)&amp;"","")</f>
        <v>（※（１）②再掲）</v>
      </c>
      <c r="G31" s="107" t="str">
        <f>IFERROR(VLOOKUP($A31,'★共通（5-1-1）'!$A$9:$AH$126,7,FALSE)&amp;"","")</f>
        <v/>
      </c>
      <c r="H31" s="107" t="str">
        <f>IFERROR(VLOOKUP($A31,'★共通（5-1-1）'!$A$9:$AH$126,8,FALSE)&amp;"","")</f>
        <v/>
      </c>
      <c r="I31" s="107" t="str">
        <f>IFERROR(VLOOKUP($A31,'★共通（5-1-1）'!$A$9:$AH$126,9,FALSE)&amp;"","")</f>
        <v/>
      </c>
      <c r="J31" s="107" t="str">
        <f>IFERROR(VLOOKUP($A31,'★共通（5-1-1）'!$A$9:$AH$126,10,FALSE)&amp;"","")</f>
        <v>●</v>
      </c>
      <c r="K31" s="107" t="str">
        <f>IFERROR(VLOOKUP($A31,'★共通（5-1-1）'!$A$9:$AH$126,11,FALSE)&amp;"","")</f>
        <v/>
      </c>
      <c r="L31" s="107" t="str">
        <f>IFERROR(VLOOKUP($A31,'★共通（5-1-1）'!$A$9:$AH$126,19,FALSE)&amp;"","")</f>
        <v/>
      </c>
      <c r="M31" s="107" t="str">
        <f>IFERROR(VLOOKUP($A31,'★共通（5-1-1）'!$A$9:$AH$126,20,FALSE)&amp;"","")</f>
        <v/>
      </c>
      <c r="N31" s="64"/>
      <c r="O31" s="61"/>
      <c r="P31" s="65"/>
      <c r="Q31" s="61"/>
      <c r="R31" s="59"/>
    </row>
    <row r="32" spans="1:18" ht="189" customHeight="1">
      <c r="A32" s="105">
        <v>75</v>
      </c>
      <c r="B32" s="105" t="str">
        <f>IFERROR(VLOOKUP($A32,'★共通（5-1-1）'!$A$9:$AH$126,2,FALSE)&amp;"","")</f>
        <v>介護報酬の見直し</v>
      </c>
      <c r="C32" s="106" t="str">
        <f>IFERROR(VLOOKUP($A32,'★共通（5-1-1）'!$A$9:$AH$126,3,FALSE)&amp;"","")</f>
        <v xml:space="preserve">①処遇改善加算の職場環境等要件の見直し
</v>
      </c>
      <c r="D32" s="105" t="str">
        <f>IFERROR(VLOOKUP($A32,'★共通（5-1-1）'!$A$9:$AH$126,4,FALSE)&amp;"","")</f>
        <v>介護職員処遇改善加算</v>
      </c>
      <c r="E32" s="19" t="str">
        <f>IFERROR(VLOOKUP($A32,'★共通（5-1-1）'!$A$9:$AH$126,5,FALSE)&amp;"","")</f>
        <v/>
      </c>
      <c r="F32" s="106" t="str">
        <f>IFERROR(VLOOKUP($A32,'★共通（5-1-1）'!$A$9:$AH$126,6,FALSE)&amp;"","")</f>
        <v>・介護職員処遇改善加算及び介護職員等特定処遇改善加算の算定要件の一つである職場環境等要件について、介護事業者による職場環境改善の取組をより実効性が高いものとする観点から、以下の見直しを行う。
　ア 職場環境等要件に定める取組について、職員の離職防止・定着促進を図る観点から、以下の取組がより促進されるように見直しを行う。
　　・ 職員の新規採用や定着促進に資する取組
　　・ 職員のキャリアアップに資する取組
　　・ 両立支援・多様な働き方の推進に資する取組
　　・ 腰痛を含む業務に関する心身の不調に対応する取組
　　・ 生産性の向上につながる取組
　　・ 仕事へのやりがい・働きがいの醸成や職場のコミュニケーションの円滑化等、職員の勤務継続に資する取組
　イ 職場環境等要件に基づく取組の実施について、過去ではなく、当該年度における取組の実施を求める。</v>
      </c>
      <c r="G32" s="107" t="str">
        <f>IFERROR(VLOOKUP($A32,'★共通（5-1-1）'!$A$9:$AH$126,7,FALSE)&amp;"","")</f>
        <v>108</v>
      </c>
      <c r="H32" s="107" t="str">
        <f>IFERROR(VLOOKUP($A32,'★共通（5-1-1）'!$A$9:$AH$126,8,FALSE)&amp;"","")</f>
        <v>108</v>
      </c>
      <c r="I32" s="107" t="str">
        <f>IFERROR(VLOOKUP($A32,'★共通（5-1-1）'!$A$9:$AH$126,9,FALSE)&amp;"","")</f>
        <v/>
      </c>
      <c r="J32" s="107" t="str">
        <f>IFERROR(VLOOKUP($A32,'★共通（5-1-1）'!$A$9:$AH$126,10,FALSE)&amp;"","")</f>
        <v/>
      </c>
      <c r="K32" s="107" t="str">
        <f>IFERROR(VLOOKUP($A32,'★共通（5-1-1）'!$A$9:$AH$126,11,FALSE)&amp;"","")</f>
        <v/>
      </c>
      <c r="L32" s="107" t="str">
        <f>IFERROR(VLOOKUP($A32,'★共通（5-1-1）'!$A$9:$AH$126,19,FALSE)&amp;"","")</f>
        <v>108</v>
      </c>
      <c r="M32" s="107" t="str">
        <f>IFERROR(VLOOKUP($A32,'★共通（5-1-1）'!$A$9:$AH$126,20,FALSE)&amp;"","")</f>
        <v>108</v>
      </c>
      <c r="N32" s="70"/>
      <c r="O32" s="66"/>
      <c r="P32" s="66"/>
      <c r="Q32" s="66"/>
      <c r="R32" s="59"/>
    </row>
    <row r="33" spans="1:18" ht="110.25" customHeight="1">
      <c r="A33" s="105">
        <v>76</v>
      </c>
      <c r="B33" s="105" t="str">
        <f>IFERROR(VLOOKUP($A33,'★共通（5-1-1）'!$A$9:$AH$126,2,FALSE)&amp;"","")</f>
        <v>介護報酬の見直し</v>
      </c>
      <c r="C33" s="106" t="str">
        <f>IFERROR(VLOOKUP($A33,'★共通（5-1-1）'!$A$9:$AH$126,3,FALSE)&amp;"","")</f>
        <v xml:space="preserve">介護職員等特定処遇改善加算の見直し
</v>
      </c>
      <c r="D33" s="105" t="str">
        <f>IFERROR(VLOOKUP($A33,'★共通（5-1-1）'!$A$9:$AH$126,4,FALSE)&amp;"","")</f>
        <v>介護職員等特定処遇改善加算</v>
      </c>
      <c r="E33" s="19" t="str">
        <f>IFERROR(VLOOKUP($A33,'★共通（5-1-1）'!$A$9:$AH$126,5,FALSE)&amp;"","")</f>
        <v/>
      </c>
      <c r="F33" s="106" t="str">
        <f>IFERROR(VLOOKUP($A33,'★共通（5-1-1）'!$A$9:$AH$126,6,FALSE)&amp;"","")</f>
        <v xml:space="preserve">・介護職員等特定処遇改善加算について、リーダー級の介護職員について他産業と遜色ない賃金水準の実現を図りながら、介護職員の更なる処遇改善を行うとの趣旨は維持した上で、小規模事業者を含め事業者がより活用しやすい仕組みとする観点から、以下の見直しを行う。
　・ 平均の賃金改善額の配分ルールについて、「その他の職種」は「その他の介護職員」の「２分の１を上回らないこと」とするルールは維持した上で、「経験・技能のある介護職員」は「その他の介護職員」の「2 倍以上とすること」とするルールについて、「より高くすること」とする。
</v>
      </c>
      <c r="G33" s="107" t="str">
        <f>IFERROR(VLOOKUP($A33,'★共通（5-1-1）'!$A$9:$AH$126,7,FALSE)&amp;"","")</f>
        <v>109</v>
      </c>
      <c r="H33" s="107" t="str">
        <f>IFERROR(VLOOKUP($A33,'★共通（5-1-1）'!$A$9:$AH$126,8,FALSE)&amp;"","")</f>
        <v>109</v>
      </c>
      <c r="I33" s="107" t="str">
        <f>IFERROR(VLOOKUP($A33,'★共通（5-1-1）'!$A$9:$AH$126,9,FALSE)&amp;"","")</f>
        <v/>
      </c>
      <c r="J33" s="107" t="str">
        <f>IFERROR(VLOOKUP($A33,'★共通（5-1-1）'!$A$9:$AH$126,10,FALSE)&amp;"","")</f>
        <v/>
      </c>
      <c r="K33" s="107" t="str">
        <f>IFERROR(VLOOKUP($A33,'★共通（5-1-1）'!$A$9:$AH$126,11,FALSE)&amp;"","")</f>
        <v/>
      </c>
      <c r="L33" s="107" t="str">
        <f>IFERROR(VLOOKUP($A33,'★共通（5-1-1）'!$A$9:$AH$126,19,FALSE)&amp;"","")</f>
        <v>109</v>
      </c>
      <c r="M33" s="107" t="str">
        <f>IFERROR(VLOOKUP($A33,'★共通（5-1-1）'!$A$9:$AH$126,20,FALSE)&amp;"","")</f>
        <v>109</v>
      </c>
      <c r="N33" s="61"/>
      <c r="O33" s="61"/>
      <c r="P33" s="61"/>
      <c r="Q33" s="61"/>
      <c r="R33" s="59"/>
    </row>
    <row r="34" spans="1:18" ht="235.5" customHeight="1">
      <c r="A34" s="105">
        <v>77</v>
      </c>
      <c r="B34" s="105" t="str">
        <f>IFERROR(VLOOKUP($A34,'★共通（5-1-1）'!$A$9:$AH$126,2,FALSE)&amp;"","")</f>
        <v>介護報酬の見直し</v>
      </c>
      <c r="C34" s="106" t="str">
        <f>IFERROR(VLOOKUP($A34,'★共通（5-1-1）'!$A$9:$AH$126,3,FALSE)&amp;"","")</f>
        <v xml:space="preserve">サービス提供体制強化加算の見直し
</v>
      </c>
      <c r="D34" s="105" t="str">
        <f>IFERROR(VLOOKUP($A34,'★共通（5-1-1）'!$A$9:$AH$126,4,FALSE)&amp;"","")</f>
        <v/>
      </c>
      <c r="E34" s="19" t="str">
        <f>IFERROR(VLOOKUP($A34,'★共通（5-1-1）'!$A$9:$AH$126,5,FALSE)&amp;"","")</f>
        <v/>
      </c>
      <c r="F34" s="106" t="str">
        <f>IFERROR(VLOOKUP($A34,'★共通（5-1-1）'!$A$9:$AH$126,6,FALSE)&amp;"","")</f>
        <v>・サービス提供体制強化加算について、サービスの質の向上や職員のキャリアアップを一層推進する観点から、財政中立を念頭に、以下の見直しを行う。
　ア 介護福祉士割合や介護職員等の勤続年数が上昇・延伸していることを踏まえ、各サービス（訪問看護及び訪問リハビリテーションを除く）について、より介護福祉士の割合が高い、又は勤続年数が 10 年以上の介護福祉士の割合が一定以上の事業者を評価する新たな区分を設ける。その際、同加算が質の高い介護サービスの提供を目指すものであることを踏まえ、当該区分の算定に当たり、施設系サービス及び介護付きホームについては、サービスの質の向上につながる取組の一つ以上の実施を求めることとする。
　イ 定期巡回・随時対応型訪問介護看護、通所系サービス、短期入所系サービス、多機能系サービス、居住系サービス、施設系サービスについて、勤続年数要件について、より長い勤続年数の設定に見直すとともに、介護福祉士割合要件の下位区分、常勤職員割合要件による区分、勤続年数要件による区分を統合し、いずれかを満たすことを求める新たな区分を設定する。
　ウ 夜間対応型訪問介護及び訪問入浴介護について、他のサービスと同様に、介護福祉士の割合に係る要件に加えて、勤続年数が一定期間以上の職員の割合に係る要件を設定し、いずれかを満たすことを求めることとする。
　エ 訪問看護及び訪問リハビリテーションについて、現行の勤続年数要件の区分に加えて、より長い勤続年数で設定した要件による新たな区分を設ける。</v>
      </c>
      <c r="G34" s="107" t="str">
        <f>IFERROR(VLOOKUP($A34,'★共通（5-1-1）'!$A$9:$AH$126,7,FALSE)&amp;"","")</f>
        <v/>
      </c>
      <c r="H34" s="107" t="str">
        <f>IFERROR(VLOOKUP($A34,'★共通（5-1-1）'!$A$9:$AH$126,8,FALSE)&amp;"","")</f>
        <v>110</v>
      </c>
      <c r="I34" s="107" t="str">
        <f>IFERROR(VLOOKUP($A34,'★共通（5-1-1）'!$A$9:$AH$126,9,FALSE)&amp;"","")</f>
        <v>110</v>
      </c>
      <c r="J34" s="107" t="str">
        <f>IFERROR(VLOOKUP($A34,'★共通（5-1-1）'!$A$9:$AH$126,10,FALSE)&amp;"","")</f>
        <v>110</v>
      </c>
      <c r="K34" s="107" t="str">
        <f>IFERROR(VLOOKUP($A34,'★共通（5-1-1）'!$A$9:$AH$126,11,FALSE)&amp;"","")</f>
        <v/>
      </c>
      <c r="L34" s="107" t="str">
        <f>IFERROR(VLOOKUP($A34,'★共通（5-1-1）'!$A$9:$AH$126,19,FALSE)&amp;"","")</f>
        <v>110</v>
      </c>
      <c r="M34" s="107" t="str">
        <f>IFERROR(VLOOKUP($A34,'★共通（5-1-1）'!$A$9:$AH$126,20,FALSE)&amp;"","")</f>
        <v>110</v>
      </c>
      <c r="N34" s="61"/>
      <c r="O34" s="61"/>
      <c r="P34" s="61"/>
      <c r="Q34" s="61"/>
      <c r="R34" s="59"/>
    </row>
    <row r="35" spans="1:18" ht="75.75" customHeight="1">
      <c r="A35" s="105">
        <v>78</v>
      </c>
      <c r="B35" s="105" t="str">
        <f>IFERROR(VLOOKUP($A35,'★共通（5-1-1）'!$A$9:$AH$126,2,FALSE)&amp;"","")</f>
        <v>介護報酬の見直し</v>
      </c>
      <c r="C35" s="106" t="str">
        <f>IFERROR(VLOOKUP($A35,'★共通（5-1-1）'!$A$9:$AH$126,3,FALSE)&amp;"","")</f>
        <v>特定事業所加算の見直し</v>
      </c>
      <c r="D35" s="105" t="str">
        <f>IFERROR(VLOOKUP($A35,'★共通（5-1-1）'!$A$9:$AH$126,4,FALSE)&amp;"","")</f>
        <v>特定事業所加算Ⅰ
特定事業所加算Ⅱ
特定事業所加算Ⅲ
特定事業所加算Ⅳ
特定事業所加算Ⅴ（新）</v>
      </c>
      <c r="E35" s="19" t="str">
        <f>IFERROR(VLOOKUP($A35,'★共通（5-1-1）'!$A$9:$AH$126,5,FALSE)&amp;"","")</f>
        <v/>
      </c>
      <c r="F35" s="106" t="str">
        <f>IFERROR(VLOOKUP($A35,'★共通（5-1-1）'!$A$9:$AH$126,6,FALSE)&amp;"","")</f>
        <v>・訪問介護の特定事業所加算について、事業所を適切に評価する観点から、訪問介護以外のサービスにおける類似の加算であるサービス提供体制強化加算の見直しも踏まえて、以下の見直しを行う。
　 ・勤続年数が一定期間以上の職員の割合を要件とする新たな区分を設ける。</v>
      </c>
      <c r="G35" s="107" t="str">
        <f>IFERROR(VLOOKUP($A35,'★共通（5-1-1）'!$A$9:$AH$126,7,FALSE)&amp;"","")</f>
        <v>111
・
112</v>
      </c>
      <c r="H35" s="107" t="str">
        <f>IFERROR(VLOOKUP($A35,'★共通（5-1-1）'!$A$9:$AH$126,8,FALSE)&amp;"","")</f>
        <v/>
      </c>
      <c r="I35" s="107" t="str">
        <f>IFERROR(VLOOKUP($A35,'★共通（5-1-1）'!$A$9:$AH$126,9,FALSE)&amp;"","")</f>
        <v/>
      </c>
      <c r="J35" s="107" t="str">
        <f>IFERROR(VLOOKUP($A35,'★共通（5-1-1）'!$A$9:$AH$126,10,FALSE)&amp;"","")</f>
        <v/>
      </c>
      <c r="K35" s="107" t="str">
        <f>IFERROR(VLOOKUP($A35,'★共通（5-1-1）'!$A$9:$AH$126,11,FALSE)&amp;"","")</f>
        <v/>
      </c>
      <c r="L35" s="107" t="str">
        <f>IFERROR(VLOOKUP($A35,'★共通（5-1-1）'!$A$9:$AH$126,19,FALSE)&amp;"","")</f>
        <v/>
      </c>
      <c r="M35" s="107" t="str">
        <f>IFERROR(VLOOKUP($A35,'★共通（5-1-1）'!$A$9:$AH$126,20,FALSE)&amp;"","")</f>
        <v/>
      </c>
      <c r="N35" s="63"/>
      <c r="O35" s="63"/>
      <c r="P35" s="63"/>
      <c r="Q35" s="61"/>
      <c r="R35" s="59"/>
    </row>
    <row r="36" spans="1:18" ht="209.25" customHeight="1">
      <c r="A36" s="105">
        <v>80</v>
      </c>
      <c r="B36" s="105" t="str">
        <f>IFERROR(VLOOKUP($A36,'★共通（5-1-1）'!$A$9:$AH$126,2,FALSE)&amp;"","")</f>
        <v>人員基準・設備基準</v>
      </c>
      <c r="C36" s="106" t="str">
        <f>IFERROR(VLOOKUP($A36,'★共通（5-1-1）'!$A$9:$AH$126,3,FALSE)&amp;"","")</f>
        <v>人員配置基準における両立支援への配慮</v>
      </c>
      <c r="D36" s="105" t="str">
        <f>IFERROR(VLOOKUP($A36,'★共通（5-1-1）'!$A$9:$AH$126,4,FALSE)&amp;"","")</f>
        <v/>
      </c>
      <c r="E36" s="19" t="str">
        <f>IFERROR(VLOOKUP($A36,'★共通（5-1-1）'!$A$9:$AH$126,5,FALSE)&amp;"","")</f>
        <v/>
      </c>
      <c r="F36" s="106" t="str">
        <f>IFERROR(VLOOKUP($A36,'★共通（5-1-1）'!$A$9:$AH$126,6,FALSE)&amp;"","")</f>
        <v>・介護現場において、仕事と育児や介護との両立が可能となる環境整備を進め、職員の離職防止・定着促進を図る観点から、各サービスの人員配置基準や報酬算定について、以下の見直しを行う。
　ア 「常勤」の計算に当たり、職員が育児・介護休業法による育児の短時間勤務制度を利用する場合に加えて、介護の短時間勤務制度等を利用する場合にも、週 30 時間以上の勤務で「常勤」として扱うことを認める。
　イ 「常勤換算方法」の計算に当たり、職員が育児・介護休業法による短時間勤務制度等を利用する場合、週 30 時間以上の勤務で常勤換算での計算上も１（常勤）と扱うことを認める。
　ウ 人員配置基準や報酬算定において「常勤」での配置が求められる職員が、産前産後休業や育児・介護休業等を取得した場合に、同等の資質を有する複数の非常勤職員を常勤換算することで、人員配置基準を満たすことを認める。
　エ ウの場合において、常勤職員の割合を要件とするサービス提供体制強化加算等の加算について、産前産後休業や育児・介護休業等を取得した当該職員についても常勤職員の割合に含めることを認める。</v>
      </c>
      <c r="G36" s="107" t="str">
        <f>IFERROR(VLOOKUP($A36,'★共通（5-1-1）'!$A$9:$AH$126,7,FALSE)&amp;"","")</f>
        <v>114</v>
      </c>
      <c r="H36" s="107" t="str">
        <f>IFERROR(VLOOKUP($A36,'★共通（5-1-1）'!$A$9:$AH$126,8,FALSE)&amp;"","")</f>
        <v>114</v>
      </c>
      <c r="I36" s="107" t="str">
        <f>IFERROR(VLOOKUP($A36,'★共通（5-1-1）'!$A$9:$AH$126,9,FALSE)&amp;"","")</f>
        <v>114</v>
      </c>
      <c r="J36" s="107" t="str">
        <f>IFERROR(VLOOKUP($A36,'★共通（5-1-1）'!$A$9:$AH$126,10,FALSE)&amp;"","")</f>
        <v>114</v>
      </c>
      <c r="K36" s="107" t="str">
        <f>IFERROR(VLOOKUP($A36,'★共通（5-1-1）'!$A$9:$AH$126,11,FALSE)&amp;"","")</f>
        <v>114</v>
      </c>
      <c r="L36" s="107" t="str">
        <f>IFERROR(VLOOKUP($A36,'★共通（5-1-1）'!$A$9:$AH$126,19,FALSE)&amp;"","")</f>
        <v>114</v>
      </c>
      <c r="M36" s="107" t="str">
        <f>IFERROR(VLOOKUP($A36,'★共通（5-1-1）'!$A$9:$AH$126,20,FALSE)&amp;"","")</f>
        <v>114</v>
      </c>
      <c r="N36" s="61"/>
      <c r="O36" s="61"/>
      <c r="P36" s="61"/>
      <c r="Q36" s="61"/>
      <c r="R36" s="59"/>
    </row>
    <row r="37" spans="1:18" ht="59.25" customHeight="1">
      <c r="A37" s="105">
        <v>81</v>
      </c>
      <c r="B37" s="105" t="str">
        <f>IFERROR(VLOOKUP($A37,'★共通（5-1-1）'!$A$9:$AH$126,2,FALSE)&amp;"","")</f>
        <v>運営基準の見直し</v>
      </c>
      <c r="C37" s="106" t="str">
        <f>IFERROR(VLOOKUP($A37,'★共通（5-1-1）'!$A$9:$AH$126,3,FALSE)&amp;"","")</f>
        <v>ハラスメント対策の強化</v>
      </c>
      <c r="D37" s="105" t="str">
        <f>IFERROR(VLOOKUP($A37,'★共通（5-1-1）'!$A$9:$AH$126,4,FALSE)&amp;"","")</f>
        <v/>
      </c>
      <c r="E37" s="19" t="str">
        <f>IFERROR(VLOOKUP($A37,'★共通（5-1-1）'!$A$9:$AH$126,5,FALSE)&amp;"","")</f>
        <v/>
      </c>
      <c r="F37" s="106" t="str">
        <f>IFERROR(VLOOKUP($A37,'★共通（5-1-1）'!$A$9:$AH$126,6,FALSE)&amp;"","")</f>
        <v>・介護サービス事業者の適切なハラスメント対策を強化する観点から、全ての介護サービス事業者に、男女雇用機会均等法等におけるハラスメント対策に関する事業者の責務を踏まえつつ、ハラスメント対策を求めることとする。</v>
      </c>
      <c r="G37" s="107" t="str">
        <f>IFERROR(VLOOKUP($A37,'★共通（5-1-1）'!$A$9:$AH$126,7,FALSE)&amp;"","")</f>
        <v>115</v>
      </c>
      <c r="H37" s="107" t="str">
        <f>IFERROR(VLOOKUP($A37,'★共通（5-1-1）'!$A$9:$AH$126,8,FALSE)&amp;"","")</f>
        <v>115</v>
      </c>
      <c r="I37" s="107" t="str">
        <f>IFERROR(VLOOKUP($A37,'★共通（5-1-1）'!$A$9:$AH$126,9,FALSE)&amp;"","")</f>
        <v>115</v>
      </c>
      <c r="J37" s="107" t="str">
        <f>IFERROR(VLOOKUP($A37,'★共通（5-1-1）'!$A$9:$AH$126,10,FALSE)&amp;"","")</f>
        <v>115</v>
      </c>
      <c r="K37" s="107" t="str">
        <f>IFERROR(VLOOKUP($A37,'★共通（5-1-1）'!$A$9:$AH$126,11,FALSE)&amp;"","")</f>
        <v>115</v>
      </c>
      <c r="L37" s="107" t="str">
        <f>IFERROR(VLOOKUP($A37,'★共通（5-1-1）'!$A$9:$AH$126,19,FALSE)&amp;"","")</f>
        <v>115</v>
      </c>
      <c r="M37" s="107" t="str">
        <f>IFERROR(VLOOKUP($A37,'★共通（5-1-1）'!$A$9:$AH$126,20,FALSE)&amp;"","")</f>
        <v>115</v>
      </c>
      <c r="N37" s="61"/>
      <c r="O37" s="61"/>
      <c r="P37" s="61"/>
      <c r="Q37" s="61"/>
      <c r="R37" s="59"/>
    </row>
    <row r="38" spans="1:18" ht="135.75" customHeight="1">
      <c r="A38" s="105">
        <v>85</v>
      </c>
      <c r="B38" s="105" t="str">
        <f>IFERROR(VLOOKUP($A38,'★共通（5-1-1）'!$A$9:$AH$126,2,FALSE)&amp;"","")</f>
        <v>運営基準の見直し</v>
      </c>
      <c r="C38" s="106" t="str">
        <f>IFERROR(VLOOKUP($A38,'★共通（5-1-1）'!$A$9:$AH$126,3,FALSE)&amp;"","")</f>
        <v>会議や多職種連携における ICT の活用</v>
      </c>
      <c r="D38" s="105" t="str">
        <f>IFERROR(VLOOKUP($A38,'★共通（5-1-1）'!$A$9:$AH$126,4,FALSE)&amp;"","")</f>
        <v/>
      </c>
      <c r="E38" s="19" t="str">
        <f>IFERROR(VLOOKUP($A38,'★共通（5-1-1）'!$A$9:$AH$126,5,FALSE)&amp;"","")</f>
        <v/>
      </c>
      <c r="F38" s="106" t="str">
        <f>IFERROR(VLOOKUP($A38,'★共通（5-1-1）'!$A$9:$AH$126,6,FALSE)&amp;"","")</f>
        <v>・運営基準や加算の要件等において実施が求められる各種会議等（利用者の居宅を訪問しての実施が求められるものを除く）について、感染防止や多職種連携の促進の観点から、以下の見直しを行う。
　ア 利用者等が参加せず、医療・介護の関係者のみで実施するものについて、「医療・介護関係事業者における個人情報の適切な取扱のためのガイダンス」及び「医療情報システムの安全管理に関するガイドライン」等を参考にして、テレビ電話等を活用しての実施を認める。
　イ 利用者等が参加して実施するものについて、上記に加えて、利用者等の同意を得た上で、テレビ電話等を活用しての実施を認める。</v>
      </c>
      <c r="G38" s="107" t="str">
        <f>IFERROR(VLOOKUP($A38,'★共通（5-1-1）'!$A$9:$AH$126,7,FALSE)&amp;"","")</f>
        <v>120</v>
      </c>
      <c r="H38" s="107" t="str">
        <f>IFERROR(VLOOKUP($A38,'★共通（5-1-1）'!$A$9:$AH$126,8,FALSE)&amp;"","")</f>
        <v>120</v>
      </c>
      <c r="I38" s="107" t="str">
        <f>IFERROR(VLOOKUP($A38,'★共通（5-1-1）'!$A$9:$AH$126,9,FALSE)&amp;"","")</f>
        <v>120</v>
      </c>
      <c r="J38" s="107" t="str">
        <f>IFERROR(VLOOKUP($A38,'★共通（5-1-1）'!$A$9:$AH$126,10,FALSE)&amp;"","")</f>
        <v>120</v>
      </c>
      <c r="K38" s="107" t="str">
        <f>IFERROR(VLOOKUP($A38,'★共通（5-1-1）'!$A$9:$AH$126,11,FALSE)&amp;"","")</f>
        <v>120</v>
      </c>
      <c r="L38" s="107" t="str">
        <f>IFERROR(VLOOKUP($A38,'★共通（5-1-1）'!$A$9:$AH$126,19,FALSE)&amp;"","")</f>
        <v>120</v>
      </c>
      <c r="M38" s="107" t="str">
        <f>IFERROR(VLOOKUP($A38,'★共通（5-1-1）'!$A$9:$AH$126,20,FALSE)&amp;"","")</f>
        <v>120</v>
      </c>
    </row>
    <row r="39" spans="1:18" ht="88.5" customHeight="1">
      <c r="A39" s="105">
        <v>86</v>
      </c>
      <c r="B39" s="105" t="str">
        <f>IFERROR(VLOOKUP($A39,'★共通（5-1-1）'!$A$9:$AH$126,2,FALSE)&amp;"","")</f>
        <v>介護報酬の見直し</v>
      </c>
      <c r="C39" s="106" t="str">
        <f>IFERROR(VLOOKUP($A39,'★共通（5-1-1）'!$A$9:$AH$126,3,FALSE)&amp;"","")</f>
        <v xml:space="preserve">薬剤師による情報通信機器を用いた服薬指導の評価
</v>
      </c>
      <c r="D39" s="105" t="str">
        <f>IFERROR(VLOOKUP($A39,'★共通（5-1-1）'!$A$9:$AH$126,4,FALSE)&amp;"","")</f>
        <v/>
      </c>
      <c r="E39" s="19" t="str">
        <f>IFERROR(VLOOKUP($A39,'★共通（5-1-1）'!$A$9:$AH$126,5,FALSE)&amp;"","")</f>
        <v/>
      </c>
      <c r="F39" s="106" t="str">
        <f>IFERROR(VLOOKUP($A39,'★共通（5-1-1）'!$A$9:$AH$126,6,FALSE)&amp;"","")</f>
        <v>・薬剤師による居宅療養管理指導について、診療報酬の例も踏まえて、新たに情報通信機器を用いた服薬指導の評価を創設する。その際、対面と組み合わせて計画的に実施することとし、算定回数は現行の上限の範囲内で柔軟に設定する。</v>
      </c>
      <c r="G39" s="107" t="str">
        <f>IFERROR(VLOOKUP($A39,'★共通（5-1-1）'!$A$9:$AH$126,7,FALSE)&amp;"","")</f>
        <v/>
      </c>
      <c r="H39" s="107" t="str">
        <f>IFERROR(VLOOKUP($A39,'★共通（5-1-1）'!$A$9:$AH$126,8,FALSE)&amp;"","")</f>
        <v/>
      </c>
      <c r="I39" s="107" t="str">
        <f>IFERROR(VLOOKUP($A39,'★共通（5-1-1）'!$A$9:$AH$126,9,FALSE)&amp;"","")</f>
        <v/>
      </c>
      <c r="J39" s="107" t="str">
        <f>IFERROR(VLOOKUP($A39,'★共通（5-1-1）'!$A$9:$AH$126,10,FALSE)&amp;"","")</f>
        <v/>
      </c>
      <c r="K39" s="107" t="str">
        <f>IFERROR(VLOOKUP($A39,'★共通（5-1-1）'!$A$9:$AH$126,11,FALSE)&amp;"","")</f>
        <v>121</v>
      </c>
      <c r="L39" s="107" t="str">
        <f>IFERROR(VLOOKUP($A39,'★共通（5-1-1）'!$A$9:$AH$126,19,FALSE)&amp;"","")</f>
        <v/>
      </c>
      <c r="M39" s="107" t="str">
        <f>IFERROR(VLOOKUP($A39,'★共通（5-1-1）'!$A$9:$AH$126,20,FALSE)&amp;"","")</f>
        <v/>
      </c>
      <c r="N39" s="73"/>
      <c r="O39" s="73"/>
      <c r="P39" s="73"/>
    </row>
    <row r="40" spans="1:18" ht="113.25" customHeight="1">
      <c r="A40" s="105">
        <v>88</v>
      </c>
      <c r="B40" s="105" t="str">
        <f>IFERROR(VLOOKUP($A40,'★共通（5-1-1）'!$A$9:$AH$126,2,FALSE)&amp;"","")</f>
        <v>人員基準・設備基準</v>
      </c>
      <c r="C40" s="106" t="str">
        <f>IFERROR(VLOOKUP($A40,'★共通（5-1-1）'!$A$9:$AH$126,3,FALSE)&amp;"","")</f>
        <v xml:space="preserve">人員配置要件の明確化
</v>
      </c>
      <c r="D40" s="105" t="str">
        <f>IFERROR(VLOOKUP($A40,'★共通（5-1-1）'!$A$9:$AH$126,4,FALSE)&amp;"","")</f>
        <v/>
      </c>
      <c r="E40" s="19" t="str">
        <f>IFERROR(VLOOKUP($A40,'★共通（5-1-1）'!$A$9:$AH$126,5,FALSE)&amp;"","")</f>
        <v/>
      </c>
      <c r="F40" s="106" t="str">
        <f>IFERROR(VLOOKUP($A40,'★共通（5-1-1）'!$A$9:$AH$126,6,FALSE)&amp;"","")</f>
        <v>・指定権者（市町村）間の人員配置要件のばらつきをなくすため、利用者へのサービス提供に支障がないことを前提に、小規模多機能型居宅介護の例を参考に、以下について明確化する。
　ア 計画作成責任者（定期巡回・随時対応型訪問介護看護）及び面接相談員（夜間対応型訪問介護）について、管理者との兼務が可能であること。
　イ オペレーター及び随時訪問サービスを行う訪問介護員は、夜間・早朝（18 時～８時）において、必ずしも事業所内にいる必要はないこと。</v>
      </c>
      <c r="G40" s="107" t="str">
        <f>IFERROR(VLOOKUP($A40,'★共通（5-1-1）'!$A$9:$AH$126,7,FALSE)&amp;"","")</f>
        <v/>
      </c>
      <c r="H40" s="107" t="str">
        <f>IFERROR(VLOOKUP($A40,'★共通（5-1-1）'!$A$9:$AH$126,8,FALSE)&amp;"","")</f>
        <v/>
      </c>
      <c r="I40" s="107" t="str">
        <f>IFERROR(VLOOKUP($A40,'★共通（5-1-1）'!$A$9:$AH$126,9,FALSE)&amp;"","")</f>
        <v/>
      </c>
      <c r="J40" s="107" t="str">
        <f>IFERROR(VLOOKUP($A40,'★共通（5-1-1）'!$A$9:$AH$126,10,FALSE)&amp;"","")</f>
        <v/>
      </c>
      <c r="K40" s="107" t="str">
        <f>IFERROR(VLOOKUP($A40,'★共通（5-1-1）'!$A$9:$AH$126,11,FALSE)&amp;"","")</f>
        <v/>
      </c>
      <c r="L40" s="107" t="str">
        <f>IFERROR(VLOOKUP($A40,'★共通（5-1-1）'!$A$9:$AH$126,19,FALSE)&amp;"","")</f>
        <v>123</v>
      </c>
      <c r="M40" s="107" t="str">
        <f>IFERROR(VLOOKUP($A40,'★共通（5-1-1）'!$A$9:$AH$126,20,FALSE)&amp;"","")</f>
        <v>123</v>
      </c>
    </row>
    <row r="41" spans="1:18" ht="159.75" customHeight="1">
      <c r="A41" s="105">
        <v>89</v>
      </c>
      <c r="B41" s="105" t="str">
        <f>IFERROR(VLOOKUP($A41,'★共通（5-1-1）'!$A$9:$AH$126,2,FALSE)&amp;"","")</f>
        <v>人員基準・設備基準</v>
      </c>
      <c r="C41" s="106" t="str">
        <f>IFERROR(VLOOKUP($A41,'★共通（5-1-1）'!$A$9:$AH$126,3,FALSE)&amp;"","")</f>
        <v>オペレーターの配置基準等の緩和</v>
      </c>
      <c r="D41" s="105" t="str">
        <f>IFERROR(VLOOKUP($A41,'★共通（5-1-1）'!$A$9:$AH$126,4,FALSE)&amp;"","")</f>
        <v/>
      </c>
      <c r="E41" s="19" t="str">
        <f>IFERROR(VLOOKUP($A41,'★共通（5-1-1）'!$A$9:$AH$126,5,FALSE)&amp;"","")</f>
        <v/>
      </c>
      <c r="F41" s="106" t="str">
        <f>IFERROR(VLOOKUP($A41,'★共通（5-1-1）'!$A$9:$AH$126,6,FALSE)&amp;"","")</f>
        <v>・地域の実情に応じて、既存の地域資源・地域の人材を活用しながら、サービスの実施を可能とする観点から、定期巡回・随時対応型訪問介護看護と同様に、利用者の処遇に支障がない場合は、以下について可能とする。
　ア オペレーターについて、
　　ⅰ 併設施設等（短期入所生活介護、短期入所療養介護、特定施設入居者生活介護、地域密着型特定施設入居者生活介護、認知症対応型共同生活介護、小規模多機能型居宅介護、看護小規模多機能型居宅介護、介護老人福祉施設、地域密着型介護老人福祉施設、介護老人保健施設、介護療養型医療施設、介護医療院）の職員と兼務すること。
　　ⅱ 随時訪問サービスを行う訪問介護員等と兼務すること。
　イ 他の訪問介護事業所、定期巡回・随時対応型訪問介護看護事業所に、事業を「一部委託」すること。
　ウ 複数の事業所間で、随時対応サービス（通報の受付）を「集約化」すること。</v>
      </c>
      <c r="G41" s="107" t="str">
        <f>IFERROR(VLOOKUP($A41,'★共通（5-1-1）'!$A$9:$AH$126,7,FALSE)&amp;"","")</f>
        <v/>
      </c>
      <c r="H41" s="107" t="str">
        <f>IFERROR(VLOOKUP($A41,'★共通（5-1-1）'!$A$9:$AH$126,8,FALSE)&amp;"","")</f>
        <v/>
      </c>
      <c r="I41" s="107" t="str">
        <f>IFERROR(VLOOKUP($A41,'★共通（5-1-1）'!$A$9:$AH$126,9,FALSE)&amp;"","")</f>
        <v/>
      </c>
      <c r="J41" s="107" t="str">
        <f>IFERROR(VLOOKUP($A41,'★共通（5-1-1）'!$A$9:$AH$126,10,FALSE)&amp;"","")</f>
        <v/>
      </c>
      <c r="K41" s="107" t="str">
        <f>IFERROR(VLOOKUP($A41,'★共通（5-1-1）'!$A$9:$AH$126,11,FALSE)&amp;"","")</f>
        <v/>
      </c>
      <c r="L41" s="107" t="str">
        <f>IFERROR(VLOOKUP($A41,'★共通（5-1-1）'!$A$9:$AH$126,19,FALSE)&amp;"","")</f>
        <v/>
      </c>
      <c r="M41" s="107" t="str">
        <f>IFERROR(VLOOKUP($A41,'★共通（5-1-1）'!$A$9:$AH$126,20,FALSE)&amp;"","")</f>
        <v>124</v>
      </c>
    </row>
    <row r="42" spans="1:18" ht="102.75" customHeight="1">
      <c r="A42" s="105">
        <v>97</v>
      </c>
      <c r="B42" s="105" t="str">
        <f>IFERROR(VLOOKUP($A42,'★共通（5-1-1）'!$A$9:$AH$126,2,FALSE)&amp;"","")</f>
        <v>人員基準・設備基準</v>
      </c>
      <c r="C42" s="106" t="str">
        <f>IFERROR(VLOOKUP($A42,'★共通（5-1-1）'!$A$9:$AH$126,3,FALSE)&amp;"","")</f>
        <v>利用者への説明・同意等に係る見直し</v>
      </c>
      <c r="D42" s="105" t="str">
        <f>IFERROR(VLOOKUP($A42,'★共通（5-1-1）'!$A$9:$AH$126,4,FALSE)&amp;"","")</f>
        <v/>
      </c>
      <c r="E42" s="19" t="str">
        <f>IFERROR(VLOOKUP($A42,'★共通（5-1-1）'!$A$9:$AH$126,5,FALSE)&amp;"","")</f>
        <v/>
      </c>
      <c r="F42" s="106" t="str">
        <f>IFERROR(VLOOKUP($A42,'★共通（5-1-1）'!$A$9:$AH$126,6,FALSE)&amp;"","")</f>
        <v xml:space="preserve">・利用者の利便性向上や介護サービス事業者の業務負担軽減の観点から、政府の方針も踏まえ、ケアプランや重要事項説明書等における利用者等への説明・同意について、以下の見直しを行う。
　ア 書面で説明・同意等を行うものについて、電磁的記録による対応を原則認めることとする。
　イ 利用者等の署名・押印について、求めないことが可能であること及びその場合の代替手段を明示するとともに、様式例から押印欄を削除する。
</v>
      </c>
      <c r="G42" s="107" t="str">
        <f>IFERROR(VLOOKUP($A42,'★共通（5-1-1）'!$A$9:$AH$126,7,FALSE)&amp;"","")</f>
        <v>136</v>
      </c>
      <c r="H42" s="107" t="str">
        <f>IFERROR(VLOOKUP($A42,'★共通（5-1-1）'!$A$9:$AH$126,8,FALSE)&amp;"","")</f>
        <v>136</v>
      </c>
      <c r="I42" s="107" t="str">
        <f>IFERROR(VLOOKUP($A42,'★共通（5-1-1）'!$A$9:$AH$126,9,FALSE)&amp;"","")</f>
        <v>136</v>
      </c>
      <c r="J42" s="107" t="str">
        <f>IFERROR(VLOOKUP($A42,'★共通（5-1-1）'!$A$9:$AH$126,10,FALSE)&amp;"","")</f>
        <v>136</v>
      </c>
      <c r="K42" s="107" t="str">
        <f>IFERROR(VLOOKUP($A42,'★共通（5-1-1）'!$A$9:$AH$126,11,FALSE)&amp;"","")</f>
        <v>136</v>
      </c>
      <c r="L42" s="107" t="str">
        <f>IFERROR(VLOOKUP($A42,'★共通（5-1-1）'!$A$9:$AH$126,19,FALSE)&amp;"","")</f>
        <v>136</v>
      </c>
      <c r="M42" s="107" t="str">
        <f>IFERROR(VLOOKUP($A42,'★共通（5-1-1）'!$A$9:$AH$126,20,FALSE)&amp;"","")</f>
        <v>136</v>
      </c>
    </row>
    <row r="43" spans="1:18" ht="89.25" customHeight="1">
      <c r="A43" s="105">
        <v>98</v>
      </c>
      <c r="B43" s="105" t="str">
        <f>IFERROR(VLOOKUP($A43,'★共通（5-1-1）'!$A$9:$AH$126,2,FALSE)&amp;"","")</f>
        <v>基本方針・指定基準等</v>
      </c>
      <c r="C43" s="106" t="str">
        <f>IFERROR(VLOOKUP($A43,'★共通（5-1-1）'!$A$9:$AH$126,3,FALSE)&amp;"","")</f>
        <v>員数の記載や変更届出の明確化</v>
      </c>
      <c r="D43" s="105" t="str">
        <f>IFERROR(VLOOKUP($A43,'★共通（5-1-1）'!$A$9:$AH$126,4,FALSE)&amp;"","")</f>
        <v/>
      </c>
      <c r="E43" s="19" t="str">
        <f>IFERROR(VLOOKUP($A43,'★共通（5-1-1）'!$A$9:$AH$126,5,FALSE)&amp;"","")</f>
        <v/>
      </c>
      <c r="F43" s="106" t="str">
        <f>IFERROR(VLOOKUP($A43,'★共通（5-1-1）'!$A$9:$AH$126,6,FALSE)&amp;"","")</f>
        <v>・介護サービス事業者の業務負担軽減やいわゆるローカルルールの解消を図る観点から、運営規程や重要事項説明書に記載する従業員の「員数」について、「○○人以上」と記載することが可能であること及び運営規程における「従業者の職種、員数及び職務の内容」について、その変更の届出は年１回で足りることを明確化する。</v>
      </c>
      <c r="G43" s="107" t="str">
        <f>IFERROR(VLOOKUP($A43,'★共通（5-1-1）'!$A$9:$AH$126,7,FALSE)&amp;"","")</f>
        <v>137</v>
      </c>
      <c r="H43" s="107" t="str">
        <f>IFERROR(VLOOKUP($A43,'★共通（5-1-1）'!$A$9:$AH$126,8,FALSE)&amp;"","")</f>
        <v>137</v>
      </c>
      <c r="I43" s="107" t="str">
        <f>IFERROR(VLOOKUP($A43,'★共通（5-1-1）'!$A$9:$AH$126,9,FALSE)&amp;"","")</f>
        <v>137</v>
      </c>
      <c r="J43" s="107" t="str">
        <f>IFERROR(VLOOKUP($A43,'★共通（5-1-1）'!$A$9:$AH$126,10,FALSE)&amp;"","")</f>
        <v>137</v>
      </c>
      <c r="K43" s="107" t="str">
        <f>IFERROR(VLOOKUP($A43,'★共通（5-1-1）'!$A$9:$AH$126,11,FALSE)&amp;"","")</f>
        <v>137</v>
      </c>
      <c r="L43" s="107" t="str">
        <f>IFERROR(VLOOKUP($A43,'★共通（5-1-1）'!$A$9:$AH$126,19,FALSE)&amp;"","")</f>
        <v>137</v>
      </c>
      <c r="M43" s="107" t="str">
        <f>IFERROR(VLOOKUP($A43,'★共通（5-1-1）'!$A$9:$AH$126,20,FALSE)&amp;"","")</f>
        <v>137</v>
      </c>
    </row>
    <row r="44" spans="1:18" ht="87" customHeight="1">
      <c r="A44" s="105">
        <v>99</v>
      </c>
      <c r="B44" s="105" t="str">
        <f>IFERROR(VLOOKUP($A44,'★共通（5-1-1）'!$A$9:$AH$126,2,FALSE)&amp;"","")</f>
        <v>運営基準の見直し</v>
      </c>
      <c r="C44" s="106" t="str">
        <f>IFERROR(VLOOKUP($A44,'★共通（5-1-1）'!$A$9:$AH$126,3,FALSE)&amp;"","")</f>
        <v>記録の保存等に係る見直し</v>
      </c>
      <c r="D44" s="105" t="str">
        <f>IFERROR(VLOOKUP($A44,'★共通（5-1-1）'!$A$9:$AH$126,4,FALSE)&amp;"","")</f>
        <v/>
      </c>
      <c r="E44" s="19" t="str">
        <f>IFERROR(VLOOKUP($A44,'★共通（5-1-1）'!$A$9:$AH$126,5,FALSE)&amp;"","")</f>
        <v/>
      </c>
      <c r="F44" s="106" t="str">
        <f>IFERROR(VLOOKUP($A44,'★共通（5-1-1）'!$A$9:$AH$126,6,FALSE)&amp;"","")</f>
        <v>・介護サービス事業者の業務負担軽減やいわゆるローカルルールの解消を図る観点から、介護サービス事業者における諸記録の保存、交付等について、適切な個人情報の取り扱いを求めた上で、電磁的な対応を原則認めることとし、その範囲を明確化する。また、記録の保存期間について、他の制度の取り扱いも参考としつつ、明確化を図る。</v>
      </c>
      <c r="G44" s="107" t="str">
        <f>IFERROR(VLOOKUP($A44,'★共通（5-1-1）'!$A$9:$AH$126,7,FALSE)&amp;"","")</f>
        <v>138</v>
      </c>
      <c r="H44" s="107" t="str">
        <f>IFERROR(VLOOKUP($A44,'★共通（5-1-1）'!$A$9:$AH$126,8,FALSE)&amp;"","")</f>
        <v>138</v>
      </c>
      <c r="I44" s="107" t="str">
        <f>IFERROR(VLOOKUP($A44,'★共通（5-1-1）'!$A$9:$AH$126,9,FALSE)&amp;"","")</f>
        <v>138</v>
      </c>
      <c r="J44" s="107" t="str">
        <f>IFERROR(VLOOKUP($A44,'★共通（5-1-1）'!$A$9:$AH$126,10,FALSE)&amp;"","")</f>
        <v>138</v>
      </c>
      <c r="K44" s="107" t="str">
        <f>IFERROR(VLOOKUP($A44,'★共通（5-1-1）'!$A$9:$AH$126,11,FALSE)&amp;"","")</f>
        <v>138</v>
      </c>
      <c r="L44" s="107" t="str">
        <f>IFERROR(VLOOKUP($A44,'★共通（5-1-1）'!$A$9:$AH$126,19,FALSE)&amp;"","")</f>
        <v>138</v>
      </c>
      <c r="M44" s="107" t="str">
        <f>IFERROR(VLOOKUP($A44,'★共通（5-1-1）'!$A$9:$AH$126,20,FALSE)&amp;"","")</f>
        <v>138</v>
      </c>
    </row>
    <row r="45" spans="1:18" ht="74.25" customHeight="1">
      <c r="A45" s="105">
        <v>100</v>
      </c>
      <c r="B45" s="105" t="str">
        <f>IFERROR(VLOOKUP($A45,'★共通（5-1-1）'!$A$9:$AH$126,2,FALSE)&amp;"","")</f>
        <v>運営基準の見直し</v>
      </c>
      <c r="C45" s="106" t="str">
        <f>IFERROR(VLOOKUP($A45,'★共通（5-1-1）'!$A$9:$AH$126,3,FALSE)&amp;"","")</f>
        <v>運営規程等の掲示に係る見直し</v>
      </c>
      <c r="D45" s="105" t="str">
        <f>IFERROR(VLOOKUP($A45,'★共通（5-1-1）'!$A$9:$AH$126,4,FALSE)&amp;"","")</f>
        <v/>
      </c>
      <c r="E45" s="19" t="str">
        <f>IFERROR(VLOOKUP($A45,'★共通（5-1-1）'!$A$9:$AH$126,5,FALSE)&amp;"","")</f>
        <v/>
      </c>
      <c r="F45" s="106" t="str">
        <f>IFERROR(VLOOKUP($A45,'★共通（5-1-1）'!$A$9:$AH$126,6,FALSE)&amp;"","")</f>
        <v>・介護サービス事業者の業務負担軽減や利用者の利便性の向上を図る観点から、運営規程等の重要事項について、事業所の掲示だけでなく、閲覧可能な形でファイル等で備え置くこと等を可能とする。</v>
      </c>
      <c r="G45" s="107" t="str">
        <f>IFERROR(VLOOKUP($A45,'★共通（5-1-1）'!$A$9:$AH$126,7,FALSE)&amp;"","")</f>
        <v>139</v>
      </c>
      <c r="H45" s="107" t="str">
        <f>IFERROR(VLOOKUP($A45,'★共通（5-1-1）'!$A$9:$AH$126,8,FALSE)&amp;"","")</f>
        <v>139</v>
      </c>
      <c r="I45" s="107" t="str">
        <f>IFERROR(VLOOKUP($A45,'★共通（5-1-1）'!$A$9:$AH$126,9,FALSE)&amp;"","")</f>
        <v>139</v>
      </c>
      <c r="J45" s="107" t="str">
        <f>IFERROR(VLOOKUP($A45,'★共通（5-1-1）'!$A$9:$AH$126,10,FALSE)&amp;"","")</f>
        <v>139</v>
      </c>
      <c r="K45" s="107" t="str">
        <f>IFERROR(VLOOKUP($A45,'★共通（5-1-1）'!$A$9:$AH$126,11,FALSE)&amp;"","")</f>
        <v>139</v>
      </c>
      <c r="L45" s="107" t="str">
        <f>IFERROR(VLOOKUP($A45,'★共通（5-1-1）'!$A$9:$AH$126,19,FALSE)&amp;"","")</f>
        <v>139</v>
      </c>
      <c r="M45" s="107" t="str">
        <f>IFERROR(VLOOKUP($A45,'★共通（5-1-1）'!$A$9:$AH$126,20,FALSE)&amp;"","")</f>
        <v>139</v>
      </c>
    </row>
    <row r="46" spans="1:18" ht="78" customHeight="1">
      <c r="A46" s="105">
        <v>102</v>
      </c>
      <c r="B46" s="105" t="str">
        <f>IFERROR(VLOOKUP($A46,'★共通（5-1-1）'!$A$9:$AH$126,2,FALSE)&amp;"","")</f>
        <v>介護報酬の見直し</v>
      </c>
      <c r="C46" s="106" t="str">
        <f>IFERROR(VLOOKUP($A46,'★共通（5-1-1）'!$A$9:$AH$126,3,FALSE)&amp;"","")</f>
        <v>夜間対応型訪問介護の基本報酬の見直し</v>
      </c>
      <c r="D46" s="105" t="str">
        <f>IFERROR(VLOOKUP($A46,'★共通（5-1-1）'!$A$9:$AH$126,4,FALSE)&amp;"","")</f>
        <v/>
      </c>
      <c r="E46" s="19" t="str">
        <f>IFERROR(VLOOKUP($A46,'★共通（5-1-1）'!$A$9:$AH$126,5,FALSE)&amp;"","")</f>
        <v/>
      </c>
      <c r="F46" s="106" t="str">
        <f>IFERROR(VLOOKUP($A46,'★共通（5-1-1）'!$A$9:$AH$126,6,FALSE)&amp;"","")</f>
        <v>・定額のオペレーションサービス部分（基本夜間対応型訪問介護費）と出来高の訪問サービス部分（定期巡回サービス費及び随時訪問サービス費）で構成される夜間対応型訪問介護費（Ⅰ）について、月に一度も訪問サービスを受けていない利用者が存在するなどの給付実態を踏まえて、定額オペレーションサービス部分の評価の適正化を行う。</v>
      </c>
      <c r="G46" s="107" t="str">
        <f>IFERROR(VLOOKUP($A46,'★共通（5-1-1）'!$A$9:$AH$126,7,FALSE)&amp;"","")</f>
        <v/>
      </c>
      <c r="H46" s="107" t="str">
        <f>IFERROR(VLOOKUP($A46,'★共通（5-1-1）'!$A$9:$AH$126,8,FALSE)&amp;"","")</f>
        <v/>
      </c>
      <c r="I46" s="107" t="str">
        <f>IFERROR(VLOOKUP($A46,'★共通（5-1-1）'!$A$9:$AH$126,9,FALSE)&amp;"","")</f>
        <v/>
      </c>
      <c r="J46" s="107" t="str">
        <f>IFERROR(VLOOKUP($A46,'★共通（5-1-1）'!$A$9:$AH$126,10,FALSE)&amp;"","")</f>
        <v/>
      </c>
      <c r="K46" s="107" t="str">
        <f>IFERROR(VLOOKUP($A46,'★共通（5-1-1）'!$A$9:$AH$126,11,FALSE)&amp;"","")</f>
        <v/>
      </c>
      <c r="L46" s="107" t="str">
        <f>IFERROR(VLOOKUP($A46,'★共通（5-1-1）'!$A$9:$AH$126,19,FALSE)&amp;"","")</f>
        <v/>
      </c>
      <c r="M46" s="107" t="str">
        <f>IFERROR(VLOOKUP($A46,'★共通（5-1-1）'!$A$9:$AH$126,20,FALSE)&amp;"","")</f>
        <v>143</v>
      </c>
    </row>
    <row r="47" spans="1:18" ht="77.25" customHeight="1">
      <c r="A47" s="105">
        <v>103</v>
      </c>
      <c r="B47" s="105" t="str">
        <f>IFERROR(VLOOKUP($A47,'★共通（5-1-1）'!$A$9:$AH$126,2,FALSE)&amp;"","")</f>
        <v>介護報酬の見直し</v>
      </c>
      <c r="C47" s="106" t="str">
        <f>IFERROR(VLOOKUP($A47,'★共通（5-1-1）'!$A$9:$AH$126,3,FALSE)&amp;"","")</f>
        <v>訪問看護の機能強化</v>
      </c>
      <c r="D47" s="105" t="str">
        <f>IFERROR(VLOOKUP($A47,'★共通（5-1-1）'!$A$9:$AH$126,4,FALSE)&amp;"","")</f>
        <v/>
      </c>
      <c r="E47" s="19" t="str">
        <f>IFERROR(VLOOKUP($A47,'★共通（5-1-1）'!$A$9:$AH$126,5,FALSE)&amp;"","")</f>
        <v/>
      </c>
      <c r="F47" s="106" t="str">
        <f>IFERROR(VLOOKUP($A47,'★共通（5-1-1）'!$A$9:$AH$126,6,FALSE)&amp;"","")</f>
        <v>・訪問看護の機能強化を図る観点から、理学療法士等によるサービス提供の状況や他の介護サービス等との役割分担も踏まえて、理学療法士・作業療法士・言語聴覚士が行う訪問看護及び介護予防訪問看護について、評価や提供回数等の見直しを行う。</v>
      </c>
      <c r="G47" s="107" t="str">
        <f>IFERROR(VLOOKUP($A47,'★共通（5-1-1）'!$A$9:$AH$126,7,FALSE)&amp;"","")</f>
        <v/>
      </c>
      <c r="H47" s="107" t="str">
        <f>IFERROR(VLOOKUP($A47,'★共通（5-1-1）'!$A$9:$AH$126,8,FALSE)&amp;"","")</f>
        <v/>
      </c>
      <c r="I47" s="107" t="str">
        <f>IFERROR(VLOOKUP($A47,'★共通（5-1-1）'!$A$9:$AH$126,9,FALSE)&amp;"","")</f>
        <v>144</v>
      </c>
      <c r="J47" s="107" t="str">
        <f>IFERROR(VLOOKUP($A47,'★共通（5-1-1）'!$A$9:$AH$126,10,FALSE)&amp;"","")</f>
        <v/>
      </c>
      <c r="K47" s="107" t="str">
        <f>IFERROR(VLOOKUP($A47,'★共通（5-1-1）'!$A$9:$AH$126,11,FALSE)&amp;"","")</f>
        <v/>
      </c>
      <c r="L47" s="107" t="str">
        <f>IFERROR(VLOOKUP($A47,'★共通（5-1-1）'!$A$9:$AH$126,19,FALSE)&amp;"","")</f>
        <v/>
      </c>
      <c r="M47" s="107" t="str">
        <f>IFERROR(VLOOKUP($A47,'★共通（5-1-1）'!$A$9:$AH$126,20,FALSE)&amp;"","")</f>
        <v/>
      </c>
    </row>
    <row r="48" spans="1:18" ht="78" customHeight="1">
      <c r="A48" s="105">
        <v>104</v>
      </c>
      <c r="B48" s="105" t="str">
        <f>IFERROR(VLOOKUP($A48,'★共通（5-1-1）'!$A$9:$AH$126,2,FALSE)&amp;"","")</f>
        <v>介護報酬の見直し</v>
      </c>
      <c r="C48" s="106" t="str">
        <f>IFERROR(VLOOKUP($A48,'★共通（5-1-1）'!$A$9:$AH$126,3,FALSE)&amp;"","")</f>
        <v>長期期間利用の介護予防リハビリテーションの適正化</v>
      </c>
      <c r="D48" s="105" t="str">
        <f>IFERROR(VLOOKUP($A48,'★共通（5-1-1）'!$A$9:$AH$126,4,FALSE)&amp;"","")</f>
        <v/>
      </c>
      <c r="E48" s="19" t="str">
        <f>IFERROR(VLOOKUP($A48,'★共通（5-1-1）'!$A$9:$AH$126,5,FALSE)&amp;"","")</f>
        <v/>
      </c>
      <c r="F48" s="106" t="str">
        <f>IFERROR(VLOOKUP($A48,'★共通（5-1-1）'!$A$9:$AH$126,6,FALSE)&amp;"","")</f>
        <v>・近年の受給者数や利用期間及び利用者のADL 等を踏まえ、適切なサービス提供とする観点から、介護予防サービスにおけるリハビリテーションについて、利用開始から一定期間が経過した後の評価の見直しを行う。</v>
      </c>
      <c r="G48" s="107" t="str">
        <f>IFERROR(VLOOKUP($A48,'★共通（5-1-1）'!$A$9:$AH$126,7,FALSE)&amp;"","")</f>
        <v/>
      </c>
      <c r="H48" s="107" t="str">
        <f>IFERROR(VLOOKUP($A48,'★共通（5-1-1）'!$A$9:$AH$126,8,FALSE)&amp;"","")</f>
        <v/>
      </c>
      <c r="I48" s="107" t="str">
        <f>IFERROR(VLOOKUP($A48,'★共通（5-1-1）'!$A$9:$AH$126,9,FALSE)&amp;"","")</f>
        <v/>
      </c>
      <c r="J48" s="107" t="str">
        <f>IFERROR(VLOOKUP($A48,'★共通（5-1-1）'!$A$9:$AH$126,10,FALSE)&amp;"","")</f>
        <v>145※予防のみ</v>
      </c>
      <c r="K48" s="107" t="str">
        <f>IFERROR(VLOOKUP($A48,'★共通（5-1-1）'!$A$9:$AH$126,11,FALSE)&amp;"","")</f>
        <v/>
      </c>
      <c r="L48" s="107" t="str">
        <f>IFERROR(VLOOKUP($A48,'★共通（5-1-1）'!$A$9:$AH$126,19,FALSE)&amp;"","")</f>
        <v/>
      </c>
      <c r="M48" s="107" t="str">
        <f>IFERROR(VLOOKUP($A48,'★共通（5-1-1）'!$A$9:$AH$126,20,FALSE)&amp;"","")</f>
        <v/>
      </c>
      <c r="N48" s="58"/>
      <c r="O48" s="58"/>
      <c r="P48" s="58"/>
    </row>
    <row r="49" spans="1:17" ht="107.25" customHeight="1">
      <c r="A49" s="105">
        <v>105</v>
      </c>
      <c r="B49" s="105" t="str">
        <f>IFERROR(VLOOKUP($A49,'★共通（5-1-1）'!$A$9:$AH$126,2,FALSE)&amp;"","")</f>
        <v>人員基準・設備基準</v>
      </c>
      <c r="C49" s="106" t="str">
        <f>IFERROR(VLOOKUP($A49,'★共通（5-1-1）'!$A$9:$AH$126,3,FALSE)&amp;"","")</f>
        <v>事業所医師が診療しない場合の減算（未実施減算）の強化</v>
      </c>
      <c r="D49" s="105" t="str">
        <f>IFERROR(VLOOKUP($A49,'★共通（5-1-1）'!$A$9:$AH$126,4,FALSE)&amp;"","")</f>
        <v/>
      </c>
      <c r="E49" s="19" t="str">
        <f>IFERROR(VLOOKUP($A49,'★共通（5-1-1）'!$A$9:$AH$126,5,FALSE)&amp;"","")</f>
        <v/>
      </c>
      <c r="F49" s="106" t="str">
        <f>IFERROR(VLOOKUP($A49,'★共通（5-1-1）'!$A$9:$AH$126,6,FALSE)&amp;"","")</f>
        <v xml:space="preserve">・訪問リハビリテーションについて、リハビリテーション計画の作成にあたって事業所医師が診療せずに「適切な研修の修了等」をした事業所外の医師が診療等した場合に適正化（減算）した単位数で評価を行う診療未実施減算について、事業所の医師の関与を進める観点から、以下の見直しを行う。
　ア 事業所外の医師に求められる「適切な研修の修了等」について、令和３年３月31 日までとされている適用猶予措置期間を３年間延長する。
　イ 未実施減算の単位数の見直しを行う。
</v>
      </c>
      <c r="G49" s="107" t="str">
        <f>IFERROR(VLOOKUP($A49,'★共通（5-1-1）'!$A$9:$AH$126,7,FALSE)&amp;"","")</f>
        <v/>
      </c>
      <c r="H49" s="107" t="str">
        <f>IFERROR(VLOOKUP($A49,'★共通（5-1-1）'!$A$9:$AH$126,8,FALSE)&amp;"","")</f>
        <v/>
      </c>
      <c r="I49" s="107" t="str">
        <f>IFERROR(VLOOKUP($A49,'★共通（5-1-1）'!$A$9:$AH$126,9,FALSE)&amp;"","")</f>
        <v/>
      </c>
      <c r="J49" s="107" t="str">
        <f>IFERROR(VLOOKUP($A49,'★共通（5-1-1）'!$A$9:$AH$126,10,FALSE)&amp;"","")</f>
        <v>146</v>
      </c>
      <c r="K49" s="107" t="str">
        <f>IFERROR(VLOOKUP($A49,'★共通（5-1-1）'!$A$9:$AH$126,11,FALSE)&amp;"","")</f>
        <v/>
      </c>
      <c r="L49" s="107" t="str">
        <f>IFERROR(VLOOKUP($A49,'★共通（5-1-1）'!$A$9:$AH$126,19,FALSE)&amp;"","")</f>
        <v/>
      </c>
      <c r="M49" s="107" t="str">
        <f>IFERROR(VLOOKUP($A49,'★共通（5-1-1）'!$A$9:$AH$126,20,FALSE)&amp;"","")</f>
        <v/>
      </c>
    </row>
    <row r="50" spans="1:17" ht="84" customHeight="1">
      <c r="A50" s="105">
        <v>106</v>
      </c>
      <c r="B50" s="105" t="str">
        <f>IFERROR(VLOOKUP($A50,'★共通（5-1-1）'!$A$9:$AH$126,2,FALSE)&amp;"","")</f>
        <v>介護報酬の見直し</v>
      </c>
      <c r="C50" s="106" t="str">
        <f>IFERROR(VLOOKUP($A50,'★共通（5-1-1）'!$A$9:$AH$126,3,FALSE)&amp;"","")</f>
        <v>居宅療養管理指導における通院が困難なものの取扱いの明確化</v>
      </c>
      <c r="D50" s="105" t="str">
        <f>IFERROR(VLOOKUP($A50,'★共通（5-1-1）'!$A$9:$AH$126,4,FALSE)&amp;"","")</f>
        <v/>
      </c>
      <c r="E50" s="19" t="str">
        <f>IFERROR(VLOOKUP($A50,'★共通（5-1-1）'!$A$9:$AH$126,5,FALSE)&amp;"","")</f>
        <v/>
      </c>
      <c r="F50" s="106" t="str">
        <f>IFERROR(VLOOKUP($A50,'★共通（5-1-1）'!$A$9:$AH$126,6,FALSE)&amp;"","")</f>
        <v>・居宅療養管理指導について、在宅の利用者であって通院が困難なものに対して行うサービスであることを踏まえ、適切なサービスの提供を進める観点から、診療報酬の例を参考に、少なくとも独歩で家族・介助者等の助けを借りずに通院ができる者などは、通院は容易であると考えられるため、これらの者については算定できないことを明確化する。</v>
      </c>
      <c r="G50" s="107" t="str">
        <f>IFERROR(VLOOKUP($A50,'★共通（5-1-1）'!$A$9:$AH$126,7,FALSE)&amp;"","")</f>
        <v/>
      </c>
      <c r="H50" s="107" t="str">
        <f>IFERROR(VLOOKUP($A50,'★共通（5-1-1）'!$A$9:$AH$126,8,FALSE)&amp;"","")</f>
        <v/>
      </c>
      <c r="I50" s="107" t="str">
        <f>IFERROR(VLOOKUP($A50,'★共通（5-1-1）'!$A$9:$AH$126,9,FALSE)&amp;"","")</f>
        <v/>
      </c>
      <c r="J50" s="107" t="str">
        <f>IFERROR(VLOOKUP($A50,'★共通（5-1-1）'!$A$9:$AH$126,10,FALSE)&amp;"","")</f>
        <v/>
      </c>
      <c r="K50" s="107" t="str">
        <f>IFERROR(VLOOKUP($A50,'★共通（5-1-1）'!$A$9:$AH$126,11,FALSE)&amp;"","")</f>
        <v>147</v>
      </c>
      <c r="L50" s="107" t="str">
        <f>IFERROR(VLOOKUP($A50,'★共通（5-1-1）'!$A$9:$AH$126,19,FALSE)&amp;"","")</f>
        <v/>
      </c>
      <c r="M50" s="107" t="str">
        <f>IFERROR(VLOOKUP($A50,'★共通（5-1-1）'!$A$9:$AH$126,20,FALSE)&amp;"","")</f>
        <v/>
      </c>
    </row>
    <row r="51" spans="1:17" ht="59.25" customHeight="1">
      <c r="A51" s="105">
        <v>107</v>
      </c>
      <c r="B51" s="105" t="str">
        <f>IFERROR(VLOOKUP($A51,'★共通（5-1-1）'!$A$9:$AH$126,2,FALSE)&amp;"","")</f>
        <v>介護報酬の見直し</v>
      </c>
      <c r="C51" s="106" t="str">
        <f>IFERROR(VLOOKUP($A51,'★共通（5-1-1）'!$A$9:$AH$126,3,FALSE)&amp;"","")</f>
        <v>居宅療養管理指導の居住場所に応じた評価の見直し</v>
      </c>
      <c r="D51" s="105" t="str">
        <f>IFERROR(VLOOKUP($A51,'★共通（5-1-1）'!$A$9:$AH$126,4,FALSE)&amp;"","")</f>
        <v/>
      </c>
      <c r="E51" s="19" t="str">
        <f>IFERROR(VLOOKUP($A51,'★共通（5-1-1）'!$A$9:$AH$126,5,FALSE)&amp;"","")</f>
        <v/>
      </c>
      <c r="F51" s="106" t="str">
        <f>IFERROR(VLOOKUP($A51,'★共通（5-1-1）'!$A$9:$AH$126,6,FALSE)&amp;"","")</f>
        <v xml:space="preserve">・居宅療養管理指導について、サービス提供の状況や移動時間、滞在時間等の効率性を勘案し、より実態を踏まえた評価とする観点から、単一建物居住者の人数に応じた評価について見直しを行う。
</v>
      </c>
      <c r="G51" s="107" t="str">
        <f>IFERROR(VLOOKUP($A51,'★共通（5-1-1）'!$A$9:$AH$126,7,FALSE)&amp;"","")</f>
        <v/>
      </c>
      <c r="H51" s="107" t="str">
        <f>IFERROR(VLOOKUP($A51,'★共通（5-1-1）'!$A$9:$AH$126,8,FALSE)&amp;"","")</f>
        <v/>
      </c>
      <c r="I51" s="107" t="str">
        <f>IFERROR(VLOOKUP($A51,'★共通（5-1-1）'!$A$9:$AH$126,9,FALSE)&amp;"","")</f>
        <v/>
      </c>
      <c r="J51" s="107" t="str">
        <f>IFERROR(VLOOKUP($A51,'★共通（5-1-1）'!$A$9:$AH$126,10,FALSE)&amp;"","")</f>
        <v/>
      </c>
      <c r="K51" s="107" t="str">
        <f>IFERROR(VLOOKUP($A51,'★共通（5-1-1）'!$A$9:$AH$126,11,FALSE)&amp;"","")</f>
        <v>148</v>
      </c>
      <c r="L51" s="107" t="str">
        <f>IFERROR(VLOOKUP($A51,'★共通（5-1-1）'!$A$9:$AH$126,19,FALSE)&amp;"","")</f>
        <v/>
      </c>
      <c r="M51" s="107" t="str">
        <f>IFERROR(VLOOKUP($A51,'★共通（5-1-1）'!$A$9:$AH$126,20,FALSE)&amp;"","")</f>
        <v/>
      </c>
    </row>
    <row r="52" spans="1:17" ht="80.25" customHeight="1">
      <c r="A52" s="105">
        <v>110</v>
      </c>
      <c r="B52" s="105" t="str">
        <f>IFERROR(VLOOKUP($A52,'★共通（5-1-1）'!$A$9:$AH$126,2,FALSE)&amp;"","")</f>
        <v>介護報酬の見直し</v>
      </c>
      <c r="C52" s="106" t="str">
        <f>IFERROR(VLOOKUP($A52,'★共通（5-1-1）'!$A$9:$AH$126,3,FALSE)&amp;"","")</f>
        <v>介護職員処遇改善加算（Ⅳ）及び（Ⅴ）の廃止</v>
      </c>
      <c r="D52" s="105" t="str">
        <f>IFERROR(VLOOKUP($A52,'★共通（5-1-1）'!$A$9:$AH$126,4,FALSE)&amp;"","")</f>
        <v>介護職員処遇改善加算（Ⅳ）廃止
介護職員処遇改善加算（Ⅴ）廃止</v>
      </c>
      <c r="E52" s="19" t="str">
        <f>IFERROR(VLOOKUP($A52,'★共通（5-1-1）'!$A$9:$AH$126,5,FALSE)&amp;"","")</f>
        <v/>
      </c>
      <c r="F52" s="106" t="str">
        <f>IFERROR(VLOOKUP($A52,'★共通（5-1-1）'!$A$9:$AH$126,6,FALSE)&amp;"","")</f>
        <v>・介護職員処遇改善加算（Ⅳ）及び（Ⅴ）について、上位区分の算定が進んでいることを踏まえ、廃止する。その際、令和３年３月末時点で同加算を算定している介護サービス事業者については、１年の経過措置期間を設けることとする。</v>
      </c>
      <c r="G52" s="107" t="str">
        <f>IFERROR(VLOOKUP($A52,'★共通（5-1-1）'!$A$9:$AH$126,7,FALSE)&amp;"","")</f>
        <v>151</v>
      </c>
      <c r="H52" s="107" t="str">
        <f>IFERROR(VLOOKUP($A52,'★共通（5-1-1）'!$A$9:$AH$126,8,FALSE)&amp;"","")</f>
        <v>151</v>
      </c>
      <c r="I52" s="107" t="str">
        <f>IFERROR(VLOOKUP($A52,'★共通（5-1-1）'!$A$9:$AH$126,9,FALSE)&amp;"","")</f>
        <v/>
      </c>
      <c r="J52" s="107" t="str">
        <f>IFERROR(VLOOKUP($A52,'★共通（5-1-1）'!$A$9:$AH$126,10,FALSE)&amp;"","")</f>
        <v/>
      </c>
      <c r="K52" s="107" t="str">
        <f>IFERROR(VLOOKUP($A52,'★共通（5-1-1）'!$A$9:$AH$126,11,FALSE)&amp;"","")</f>
        <v/>
      </c>
      <c r="L52" s="107" t="str">
        <f>IFERROR(VLOOKUP($A52,'★共通（5-1-1）'!$A$9:$AH$126,19,FALSE)&amp;"","")</f>
        <v>151</v>
      </c>
      <c r="M52" s="107" t="str">
        <f>IFERROR(VLOOKUP($A52,'★共通（5-1-1）'!$A$9:$AH$126,20,FALSE)&amp;"","")</f>
        <v>151</v>
      </c>
      <c r="N52" s="55"/>
      <c r="O52" s="55"/>
      <c r="P52" s="55"/>
      <c r="Q52" s="55"/>
    </row>
    <row r="53" spans="1:17" ht="235.5" customHeight="1">
      <c r="A53" s="105">
        <v>112</v>
      </c>
      <c r="B53" s="105" t="str">
        <f>IFERROR(VLOOKUP($A53,'★共通（5-1-1）'!$A$9:$AH$126,2,FALSE)&amp;"","")</f>
        <v>運営基準の見直し</v>
      </c>
      <c r="C53" s="106" t="str">
        <f>IFERROR(VLOOKUP($A53,'★共通（5-1-1）'!$A$9:$AH$126,3,FALSE)&amp;"","")</f>
        <v>サービス付き高齢者向け住宅等における適正なサービス提供の確保</v>
      </c>
      <c r="D53" s="105" t="str">
        <f>IFERROR(VLOOKUP($A53,'★共通（5-1-1）'!$A$9:$AH$126,4,FALSE)&amp;"","")</f>
        <v/>
      </c>
      <c r="E53" s="19" t="str">
        <f>IFERROR(VLOOKUP($A53,'★共通（5-1-1）'!$A$9:$AH$126,5,FALSE)&amp;"","")</f>
        <v/>
      </c>
      <c r="F53" s="106" t="str">
        <f>IFERROR(VLOOKUP($A53,'★共通（5-1-1）'!$A$9:$AH$126,6,FALSE)&amp;"","")</f>
        <v xml:space="preserve">・サービス付き高齢者向け住宅等における適正なサービス提供を確保する観点から、以下の対応を行う。
　ア 訪問系サービス（定期巡回・随時対応型訪問介護看護を除く）、通所系サービス（地域密着型通所介護、認知症対応型通所介護を除く）及び福祉用具貸与について、事業所と同一の建物に居住する利用者に対してサービス提供を行う場合には、当該建物に居住する利用者以外に対してもサービス提供を行うよう努めることとする。また、事業所を市町村等が指定する際に、例えば、当該事業所の利用者のうち一定割合以上を当該事業所に併設する集合住宅以外の利用者とするよう努める、あるいはしなければならない等の条件を付することは差し支えないことを明確化する。
　イ 同一のサービス付き高齢者向け住宅等に居住する者のケアプランについて、区分支給限度基準額の利用割合が高い者が多い場合に、併設事業所の特定を行いつつ、当該ケアプランを作成する居宅介護支援事業者を事業所単位で抽出するなどの点検・検証を行うとともに、サービス付き高齢者向け住宅等における家賃の確認や利用者のケアプランの確認を行うことなどを通じて、介護保険サービスが入居者の自立支援等につながっているかの観点も考慮しながら、指導監督権限を持つ自治体による更なる指導の徹底を図る。居宅介護支援事業所を事業所単位で抽出するなどの点検・検証については、効率的な点検・検証の仕組みの周知期間の確保等のため、10 月から施行する。
</v>
      </c>
      <c r="G53" s="107" t="str">
        <f>IFERROR(VLOOKUP($A53,'★共通（5-1-1）'!$A$9:$AH$126,7,FALSE)&amp;"","")</f>
        <v>153</v>
      </c>
      <c r="H53" s="107" t="str">
        <f>IFERROR(VLOOKUP($A53,'★共通（5-1-1）'!$A$9:$AH$126,8,FALSE)&amp;"","")</f>
        <v>153</v>
      </c>
      <c r="I53" s="107" t="str">
        <f>IFERROR(VLOOKUP($A53,'★共通（5-1-1）'!$A$9:$AH$126,9,FALSE)&amp;"","")</f>
        <v>153</v>
      </c>
      <c r="J53" s="107" t="str">
        <f>IFERROR(VLOOKUP($A53,'★共通（5-1-1）'!$A$9:$AH$126,10,FALSE)&amp;"","")</f>
        <v>153</v>
      </c>
      <c r="K53" s="107" t="str">
        <f>IFERROR(VLOOKUP($A53,'★共通（5-1-1）'!$A$9:$AH$126,11,FALSE)&amp;"","")</f>
        <v>153</v>
      </c>
      <c r="L53" s="107" t="str">
        <f>IFERROR(VLOOKUP($A53,'★共通（5-1-1）'!$A$9:$AH$126,19,FALSE)&amp;"","")</f>
        <v/>
      </c>
      <c r="M53" s="107" t="str">
        <f>IFERROR(VLOOKUP($A53,'★共通（5-1-1）'!$A$9:$AH$126,20,FALSE)&amp;"","")</f>
        <v>153</v>
      </c>
    </row>
    <row r="54" spans="1:17" ht="99" customHeight="1">
      <c r="A54" s="105">
        <v>116</v>
      </c>
      <c r="B54" s="105" t="str">
        <f>IFERROR(VLOOKUP($A54,'★共通（5-1-1）'!$A$9:$AH$126,2,FALSE)&amp;"","")</f>
        <v>運営基準の見直し</v>
      </c>
      <c r="C54" s="106" t="str">
        <f>IFERROR(VLOOKUP($A54,'★共通（5-1-1）'!$A$9:$AH$126,3,FALSE)&amp;"","")</f>
        <v>高齢者虐待防止の推進</v>
      </c>
      <c r="D54" s="105" t="str">
        <f>IFERROR(VLOOKUP($A54,'★共通（5-1-1）'!$A$9:$AH$126,4,FALSE)&amp;"","")</f>
        <v/>
      </c>
      <c r="E54" s="19" t="str">
        <f>IFERROR(VLOOKUP($A54,'★共通（5-1-1）'!$A$9:$AH$126,5,FALSE)&amp;"","")</f>
        <v/>
      </c>
      <c r="F54" s="106" t="str">
        <f>IFERROR(VLOOKUP($A54,'★共通（5-1-1）'!$A$9:$AH$126,6,FALSE)&amp;"","")</f>
        <v>・障害福祉サービスにおける対応も踏まえ、全ての介護サービス事業者を対象に、利用者の人権の擁護、虐待の防止等の観点から、虐待の発生又はその再発を防止するための委員会の開催、指針の整備、研修の実施、担当者を定めることを義務づける。その際、３年の経過措置期間を設けることとする。</v>
      </c>
      <c r="G54" s="107" t="str">
        <f>IFERROR(VLOOKUP($A54,'★共通（5-1-1）'!$A$9:$AH$126,7,FALSE)&amp;"","")</f>
        <v>159</v>
      </c>
      <c r="H54" s="107" t="str">
        <f>IFERROR(VLOOKUP($A54,'★共通（5-1-1）'!$A$9:$AH$126,8,FALSE)&amp;"","")</f>
        <v>159</v>
      </c>
      <c r="I54" s="107" t="str">
        <f>IFERROR(VLOOKUP($A54,'★共通（5-1-1）'!$A$9:$AH$126,9,FALSE)&amp;"","")</f>
        <v>159</v>
      </c>
      <c r="J54" s="107" t="str">
        <f>IFERROR(VLOOKUP($A54,'★共通（5-1-1）'!$A$9:$AH$126,10,FALSE)&amp;"","")</f>
        <v>159</v>
      </c>
      <c r="K54" s="107" t="str">
        <f>IFERROR(VLOOKUP($A54,'★共通（5-1-1）'!$A$9:$AH$126,11,FALSE)&amp;"","")</f>
        <v>159</v>
      </c>
      <c r="L54" s="107" t="str">
        <f>IFERROR(VLOOKUP($A54,'★共通（5-1-1）'!$A$9:$AH$126,19,FALSE)&amp;"","")</f>
        <v>159</v>
      </c>
      <c r="M54" s="107" t="str">
        <f>IFERROR(VLOOKUP($A54,'★共通（5-1-1）'!$A$9:$AH$126,20,FALSE)&amp;"","")</f>
        <v>159</v>
      </c>
    </row>
    <row r="55" spans="1:17" ht="212.25" customHeight="1">
      <c r="A55" s="105">
        <v>118</v>
      </c>
      <c r="B55" s="105" t="str">
        <f>IFERROR(VLOOKUP($A55,'★共通（5-1-1）'!$A$9:$AH$126,2,FALSE)&amp;"","")</f>
        <v>基本方針・指定基準等</v>
      </c>
      <c r="C55" s="106" t="str">
        <f>IFERROR(VLOOKUP($A55,'★共通（5-1-1）'!$A$9:$AH$126,3,FALSE)&amp;"","")</f>
        <v>地域区分</v>
      </c>
      <c r="D55" s="105" t="str">
        <f>IFERROR(VLOOKUP($A55,'★共通（5-1-1）'!$A$9:$AH$126,4,FALSE)&amp;"","")</f>
        <v/>
      </c>
      <c r="E55" s="19" t="str">
        <f>IFERROR(VLOOKUP($A55,'★共通（5-1-1）'!$A$9:$AH$126,5,FALSE)&amp;"","")</f>
        <v/>
      </c>
      <c r="F55" s="106" t="str">
        <f>IFERROR(VLOOKUP($A55,'★共通（5-1-1）'!$A$9:$AH$126,6,FALSE)&amp;"","")</f>
        <v>・地域区分については、「居宅介護支援事業所の管理者要件等に関する審議報告」（令和元年12 月17 日社会保障審議会介護給付費分科会）において、特例（※１）と経過措置（※２）の適用について、対象地域に対して、関係者の意見を踏まえて適切に判断するよう求めるとともに、新たな設定方法の適用についての意向を十分に確認した上で、財政中立の原則の下、令和３年度介護報酬改定において実施することが適当であるとされた。これを受けて、自治体に対して地域区分に関する意向調査を行ったところであり、その結果を令和３年度からの地域区分の級地に反映する。
（※１）隣接地域全ての地域区分が、当該地域より高い又は低い地域について、当該地域の地域区分の設定値から隣接地域の地域区分の中で一番低い区分までの範囲内で選択できることとする。あわせて、隣接地域の中に地域区分が高い地域が複数あり、その地域と当該地域の級地の差が４級地以上ある地域手当の設定がない地域（０％）又は・ 隣接地域の中に地域区分が低い地域が複数あり、その地域と当該地域の級地の差が４級地以上ある地域について、当該地域の地域区分の設定値から隣接地域のうち一番低い区分までの範囲内において区分を選択できることとする。
（※２）当該地域における平成27～29 年度の地域区分の設定値から地域区分の設定方法を適用した後の最終的な設定値までの範囲内で設定を可能とするもの（令和５年度末まで）</v>
      </c>
      <c r="G55" s="107" t="str">
        <f>IFERROR(VLOOKUP($A55,'★共通（5-1-1）'!$A$9:$AH$126,7,FALSE)&amp;"","")</f>
        <v>161
・
162</v>
      </c>
      <c r="H55" s="107" t="str">
        <f>IFERROR(VLOOKUP($A55,'★共通（5-1-1）'!$A$9:$AH$126,8,FALSE)&amp;"","")</f>
        <v>161
・
162</v>
      </c>
      <c r="I55" s="107" t="str">
        <f>IFERROR(VLOOKUP($A55,'★共通（5-1-1）'!$A$9:$AH$126,9,FALSE)&amp;"","")</f>
        <v>161
・
162</v>
      </c>
      <c r="J55" s="107" t="str">
        <f>IFERROR(VLOOKUP($A55,'★共通（5-1-1）'!$A$9:$AH$126,10,FALSE)&amp;"","")</f>
        <v>161
・
162</v>
      </c>
      <c r="K55" s="107" t="str">
        <f>IFERROR(VLOOKUP($A55,'★共通（5-1-1）'!$A$9:$AH$126,11,FALSE)&amp;"","")</f>
        <v>161
・
162</v>
      </c>
      <c r="L55" s="107" t="str">
        <f>IFERROR(VLOOKUP($A55,'★共通（5-1-1）'!$A$9:$AH$126,19,FALSE)&amp;"","")</f>
        <v>161
・
162</v>
      </c>
      <c r="M55" s="107" t="str">
        <f>IFERROR(VLOOKUP($A55,'★共通（5-1-1）'!$A$9:$AH$126,20,FALSE)&amp;"","")</f>
        <v>161
・
162</v>
      </c>
    </row>
    <row r="56" spans="1:17" ht="96.75" customHeight="1">
      <c r="C56" s="58"/>
      <c r="D56" s="53"/>
      <c r="E56" s="59"/>
      <c r="F56" s="58"/>
      <c r="G56" s="53"/>
      <c r="H56" s="53"/>
      <c r="I56" s="53"/>
      <c r="J56" s="53"/>
      <c r="K56" s="59"/>
    </row>
    <row r="57" spans="1:17" ht="96.75" customHeight="1">
      <c r="C57" s="58"/>
      <c r="D57" s="53"/>
      <c r="E57" s="59"/>
      <c r="F57" s="58"/>
      <c r="G57" s="53"/>
      <c r="H57" s="53"/>
      <c r="I57" s="53"/>
      <c r="J57" s="53"/>
      <c r="K57" s="59"/>
    </row>
    <row r="58" spans="1:17" ht="96.75" customHeight="1">
      <c r="C58" s="58"/>
      <c r="D58" s="53"/>
      <c r="E58" s="59"/>
      <c r="F58" s="58"/>
      <c r="G58" s="53"/>
      <c r="H58" s="53"/>
      <c r="I58" s="53"/>
      <c r="J58" s="53"/>
      <c r="K58" s="59"/>
    </row>
    <row r="59" spans="1:17" ht="96.75" customHeight="1">
      <c r="C59" s="58"/>
      <c r="D59" s="53"/>
      <c r="E59" s="59"/>
      <c r="F59" s="58"/>
      <c r="G59" s="53"/>
      <c r="H59" s="53"/>
      <c r="I59" s="53"/>
      <c r="J59" s="53"/>
      <c r="K59" s="59"/>
    </row>
    <row r="60" spans="1:17" ht="96.75" customHeight="1">
      <c r="C60" s="58"/>
      <c r="D60" s="53"/>
      <c r="E60" s="59"/>
      <c r="F60" s="58"/>
      <c r="G60" s="53"/>
      <c r="H60" s="53"/>
      <c r="I60" s="53"/>
      <c r="J60" s="53"/>
      <c r="K60" s="59"/>
    </row>
    <row r="61" spans="1:17" ht="96.75" customHeight="1">
      <c r="C61" s="58"/>
      <c r="D61" s="53"/>
      <c r="E61" s="59"/>
      <c r="F61" s="58"/>
      <c r="G61" s="53"/>
      <c r="H61" s="53"/>
      <c r="I61" s="53"/>
      <c r="J61" s="53"/>
      <c r="K61" s="59"/>
    </row>
    <row r="62" spans="1:17" ht="96.75" customHeight="1">
      <c r="C62" s="58"/>
      <c r="D62" s="53"/>
      <c r="E62" s="59"/>
      <c r="F62" s="94"/>
      <c r="G62" s="53"/>
      <c r="H62" s="53"/>
      <c r="I62" s="53"/>
      <c r="J62" s="53"/>
      <c r="K62" s="59"/>
    </row>
    <row r="63" spans="1:17" ht="96.75" customHeight="1">
      <c r="C63" s="58"/>
      <c r="D63" s="53"/>
      <c r="E63" s="59"/>
      <c r="F63" s="94"/>
      <c r="G63" s="53"/>
      <c r="H63" s="53"/>
      <c r="I63" s="53"/>
      <c r="J63" s="53"/>
      <c r="K63" s="59"/>
    </row>
    <row r="64" spans="1:17" ht="96.75" customHeight="1"/>
    <row r="65" ht="96.75" customHeight="1"/>
    <row r="66" ht="96.75" customHeight="1"/>
    <row r="67" ht="96.75" customHeight="1"/>
    <row r="68" ht="96.75" customHeight="1"/>
    <row r="69" ht="96.75" customHeight="1"/>
    <row r="70" ht="96.75" customHeight="1"/>
  </sheetData>
  <autoFilter ref="A6:AM55"/>
  <mergeCells count="8">
    <mergeCell ref="B1:M1"/>
    <mergeCell ref="B2:M2"/>
    <mergeCell ref="B3:M3"/>
    <mergeCell ref="B5:B7"/>
    <mergeCell ref="C5:C7"/>
    <mergeCell ref="E5:E7"/>
    <mergeCell ref="F5:F7"/>
    <mergeCell ref="G4:M4"/>
  </mergeCells>
  <phoneticPr fontId="2"/>
  <pageMargins left="0.31496062992125984" right="0.70866141732283472" top="0.74803149606299213" bottom="0.74803149606299213" header="0.31496062992125984" footer="0.31496062992125984"/>
  <pageSetup paperSize="9" scale="32" orientation="portrait" r:id="rId1"/>
  <headerFooter>
    <oddHeader>&amp;R資料5-1-2</oddHead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view="pageBreakPreview" zoomScale="75" zoomScaleNormal="75" zoomScaleSheetLayoutView="75" workbookViewId="0">
      <selection activeCell="D6" sqref="D6"/>
    </sheetView>
  </sheetViews>
  <sheetFormatPr defaultColWidth="9" defaultRowHeight="13.5"/>
  <cols>
    <col min="1" max="1" width="9" style="53"/>
    <col min="2" max="2" width="19.375" style="53" customWidth="1"/>
    <col min="3" max="3" width="47.125" style="57" customWidth="1"/>
    <col min="4" max="4" width="23.5" style="56" customWidth="1"/>
    <col min="5" max="5" width="8.125" style="56" customWidth="1"/>
    <col min="6" max="6" width="88.375" style="68" customWidth="1"/>
    <col min="7" max="11" width="14.625" style="53" customWidth="1"/>
    <col min="12" max="15" width="3.5" style="53" customWidth="1"/>
    <col min="16" max="16" width="13" style="53" customWidth="1"/>
    <col min="17" max="16384" width="9" style="53"/>
  </cols>
  <sheetData>
    <row r="1" spans="1:16" s="89" customFormat="1" ht="67.5" customHeight="1">
      <c r="B1" s="164" t="s">
        <v>762</v>
      </c>
      <c r="C1" s="164"/>
      <c r="D1" s="164"/>
      <c r="E1" s="164"/>
      <c r="F1" s="164"/>
      <c r="G1" s="164"/>
      <c r="H1" s="164"/>
      <c r="I1" s="164"/>
      <c r="J1" s="164"/>
      <c r="K1" s="164"/>
    </row>
    <row r="2" spans="1:16" s="89" customFormat="1" ht="24" customHeight="1">
      <c r="B2" s="165" t="s">
        <v>454</v>
      </c>
      <c r="C2" s="165"/>
      <c r="D2" s="165"/>
      <c r="E2" s="165"/>
      <c r="F2" s="165"/>
      <c r="G2" s="165"/>
      <c r="H2" s="165"/>
      <c r="I2" s="165"/>
      <c r="J2" s="165"/>
      <c r="K2" s="165"/>
    </row>
    <row r="3" spans="1:16" s="89" customFormat="1" ht="23.25" customHeight="1">
      <c r="B3" s="166"/>
      <c r="C3" s="166"/>
      <c r="D3" s="166"/>
      <c r="E3" s="166"/>
      <c r="F3" s="166"/>
      <c r="G3" s="166"/>
      <c r="H3" s="166"/>
      <c r="I3" s="166"/>
      <c r="J3" s="166"/>
      <c r="K3" s="166"/>
    </row>
    <row r="4" spans="1:16" s="90" customFormat="1" ht="32.25" customHeight="1">
      <c r="B4" s="108"/>
      <c r="C4" s="109"/>
      <c r="D4" s="110"/>
      <c r="E4" s="110"/>
      <c r="F4" s="110"/>
      <c r="G4" s="167" t="s">
        <v>755</v>
      </c>
      <c r="H4" s="167"/>
      <c r="I4" s="167"/>
      <c r="J4" s="167"/>
      <c r="K4" s="167"/>
    </row>
    <row r="5" spans="1:16" s="87" customFormat="1" ht="24.75" customHeight="1">
      <c r="B5" s="152" t="s">
        <v>449</v>
      </c>
      <c r="C5" s="155" t="s">
        <v>447</v>
      </c>
      <c r="D5" s="91"/>
      <c r="E5" s="158" t="s">
        <v>445</v>
      </c>
      <c r="F5" s="155" t="s">
        <v>848</v>
      </c>
      <c r="G5" s="97">
        <v>6</v>
      </c>
      <c r="H5" s="92">
        <v>7</v>
      </c>
      <c r="I5" s="97">
        <v>15</v>
      </c>
      <c r="J5" s="92">
        <v>16</v>
      </c>
      <c r="K5" s="92">
        <v>17</v>
      </c>
      <c r="L5" s="98"/>
      <c r="M5" s="99"/>
    </row>
    <row r="6" spans="1:16" s="87" customFormat="1" ht="48" customHeight="1">
      <c r="B6" s="153"/>
      <c r="C6" s="156"/>
      <c r="D6" s="123" t="s">
        <v>847</v>
      </c>
      <c r="E6" s="159"/>
      <c r="F6" s="161"/>
      <c r="G6" s="92" t="s">
        <v>13</v>
      </c>
      <c r="H6" s="92" t="s">
        <v>14</v>
      </c>
      <c r="I6" s="100" t="s">
        <v>22</v>
      </c>
      <c r="J6" s="100" t="s">
        <v>23</v>
      </c>
      <c r="K6" s="100" t="s">
        <v>24</v>
      </c>
    </row>
    <row r="7" spans="1:16" s="87" customFormat="1" ht="24" customHeight="1">
      <c r="B7" s="154"/>
      <c r="C7" s="157"/>
      <c r="D7" s="112"/>
      <c r="E7" s="160"/>
      <c r="F7" s="162"/>
      <c r="G7" s="97"/>
      <c r="H7" s="92"/>
      <c r="I7" s="113" t="s">
        <v>751</v>
      </c>
      <c r="J7" s="113" t="s">
        <v>751</v>
      </c>
      <c r="K7" s="113" t="s">
        <v>751</v>
      </c>
    </row>
    <row r="8" spans="1:16" ht="139.5" customHeight="1">
      <c r="A8" s="105">
        <v>1</v>
      </c>
      <c r="B8" s="105" t="str">
        <f>IFERROR(VLOOKUP($A8,'★共通（5-1-1）'!$A$9:$AH$126,2,FALSE)&amp;"","")</f>
        <v>基本方針・指定基準等</v>
      </c>
      <c r="C8" s="106" t="str">
        <f>IFERROR(VLOOKUP($A8,'★共通（5-1-1）'!$A$9:$AH$126,3,FALSE)&amp;"","")</f>
        <v>感染症対策の強化</v>
      </c>
      <c r="D8" s="105" t="str">
        <f>IFERROR(VLOOKUP($A8,'★共通（5-1-1）'!$A$9:$AH$126,4,FALSE)&amp;"","")</f>
        <v/>
      </c>
      <c r="E8" s="19" t="str">
        <f>IFERROR(VLOOKUP($A8,'★共通（5-1-1）'!$A$9:$AH$126,5,FALSE)&amp;"","")</f>
        <v/>
      </c>
      <c r="F8" s="106" t="str">
        <f>IFERROR(VLOOKUP($A8,'★共通（5-1-1）'!$A$9:$AH$126,6,FALSE)&amp;"","")</f>
        <v>・介護サービス事業者に、感染症の発生及びまん延等に関する取組の徹底を求める観点から、以下の取組を義務づける。その際、３年の経過措置期間を設けることとする。
ア 施設系サービスについて、現行の委員会の開催、指針の整備、研修の実施等に加え、訓練（シミュレーション）の実施
イ その他のサービス（訪問系サービス、通所系サービス、短期入所系サービス、多機能系サービス、福祉用具貸与、居宅介護支援、居住系サービス）について、委員会の開催、指針の整備、研修の実施、訓練（シミュレーション）の実施等</v>
      </c>
      <c r="G8" s="107" t="str">
        <f>IFERROR(VLOOKUP($A8,'★共通（5-1-1）'!$A$9:$AH$126,12,FALSE)&amp;"","")</f>
        <v>3</v>
      </c>
      <c r="H8" s="107" t="str">
        <f>IFERROR(VLOOKUP($A8,'★共通（5-1-1）'!$A$9:$AH$126,13,FALSE)&amp;"","")</f>
        <v>3</v>
      </c>
      <c r="I8" s="107" t="str">
        <f>IFERROR(VLOOKUP($A8,'★共通（5-1-1）'!$A$9:$AH$126,21,FALSE)&amp;"","")</f>
        <v>3</v>
      </c>
      <c r="J8" s="107" t="str">
        <f>IFERROR(VLOOKUP($A8,'★共通（5-1-1）'!$A$9:$AH$126,22,FALSE)&amp;"","")</f>
        <v>3</v>
      </c>
      <c r="K8" s="107" t="str">
        <f>IFERROR(VLOOKUP($A8,'★共通（5-1-1）'!$A$9:$AH$126,23,FALSE)&amp;"","")</f>
        <v>3</v>
      </c>
      <c r="L8" s="58"/>
      <c r="M8" s="62"/>
      <c r="N8" s="62"/>
      <c r="O8" s="62"/>
      <c r="P8" s="59"/>
    </row>
    <row r="9" spans="1:16" ht="89.25" customHeight="1">
      <c r="A9" s="105">
        <v>2</v>
      </c>
      <c r="B9" s="105" t="str">
        <f>IFERROR(VLOOKUP($A9,'★共通（5-1-1）'!$A$9:$AH$126,2,FALSE)&amp;"","")</f>
        <v>基本方針・指定基準等</v>
      </c>
      <c r="C9" s="106" t="str">
        <f>IFERROR(VLOOKUP($A9,'★共通（5-1-1）'!$A$9:$AH$126,3,FALSE)&amp;"","")</f>
        <v>業務継続に向けた取組の強化</v>
      </c>
      <c r="D9" s="105" t="str">
        <f>IFERROR(VLOOKUP($A9,'★共通（5-1-1）'!$A$9:$AH$126,4,FALSE)&amp;"","")</f>
        <v/>
      </c>
      <c r="E9" s="19" t="str">
        <f>IFERROR(VLOOKUP($A9,'★共通（5-1-1）'!$A$9:$AH$126,5,FALSE)&amp;"","")</f>
        <v/>
      </c>
      <c r="F9" s="106" t="str">
        <f>IFERROR(VLOOKUP($A9,'★共通（5-1-1）'!$A$9:$AH$126,6,FALSE)&amp;"","")</f>
        <v>・感染症や災害が発生した場合であっても、必要な介護サービスが継続的に提供できる体制を構築する観点から、全ての介護サービス事業者を対象に、業務継続に向けた計画等の策定、研修の実施、訓練（シミュレーション）の実施等を義務づける。その際、３年の経過措置期間を設けることとする。
（参考）BCPガイドラインについて
https://www.mhlw.go.jp/stf/seisakunitsuite/bunya/hukushi_kaigo/kaigo_koureisha/taisakumatome_13635.html</v>
      </c>
      <c r="G9" s="107" t="str">
        <f>IFERROR(VLOOKUP($A9,'★共通（5-1-1）'!$A$9:$AH$126,12,FALSE)&amp;"","")</f>
        <v>4</v>
      </c>
      <c r="H9" s="107" t="str">
        <f>IFERROR(VLOOKUP($A9,'★共通（5-1-1）'!$A$9:$AH$126,13,FALSE)&amp;"","")</f>
        <v>4</v>
      </c>
      <c r="I9" s="107" t="str">
        <f>IFERROR(VLOOKUP($A9,'★共通（5-1-1）'!$A$9:$AH$126,21,FALSE)&amp;"","")</f>
        <v>4</v>
      </c>
      <c r="J9" s="107" t="str">
        <f>IFERROR(VLOOKUP($A9,'★共通（5-1-1）'!$A$9:$AH$126,22,FALSE)&amp;"","")</f>
        <v>4</v>
      </c>
      <c r="K9" s="107" t="str">
        <f>IFERROR(VLOOKUP($A9,'★共通（5-1-1）'!$A$9:$AH$126,23,FALSE)&amp;"","")</f>
        <v>4</v>
      </c>
      <c r="L9" s="65"/>
      <c r="M9" s="65"/>
      <c r="N9" s="65"/>
      <c r="O9" s="65"/>
      <c r="P9" s="59"/>
    </row>
    <row r="10" spans="1:16" ht="104.25" customHeight="1">
      <c r="A10" s="105">
        <v>3</v>
      </c>
      <c r="B10" s="105" t="str">
        <f>IFERROR(VLOOKUP($A10,'★共通（5-1-1）'!$A$9:$AH$126,2,FALSE)&amp;"","")</f>
        <v>基本方針・指定基準等</v>
      </c>
      <c r="C10" s="106" t="str">
        <f>IFERROR(VLOOKUP($A10,'★共通（5-1-1）'!$A$9:$AH$126,3,FALSE)&amp;"","")</f>
        <v>災害への地域と連携した対応の強化</v>
      </c>
      <c r="D10" s="105" t="str">
        <f>IFERROR(VLOOKUP($A10,'★共通（5-1-1）'!$A$9:$AH$126,4,FALSE)&amp;"","")</f>
        <v/>
      </c>
      <c r="E10" s="19" t="str">
        <f>IFERROR(VLOOKUP($A10,'★共通（5-1-1）'!$A$9:$AH$126,5,FALSE)&amp;"","")</f>
        <v/>
      </c>
      <c r="F10" s="106" t="str">
        <f>IFERROR(VLOOKUP($A10,'★共通（5-1-1）'!$A$9:$AH$126,6,FALSE)&amp;"","")</f>
        <v>・災害への対応においては、地域との連携が不可欠であることを踏まえ、非常災害対策（計画策定、関係機関との連携体制の確保、避難等訓練の実施等）が求められる介護サービス事業者を対象に、小規模多機能型居宅介護等の例を参考に、訓練の実施に当たって、地域住民の参加が得られるよう連携に努めなければならないこととする。</v>
      </c>
      <c r="G10" s="107" t="str">
        <f>IFERROR(VLOOKUP($A10,'★共通（5-1-1）'!$A$9:$AH$126,12,FALSE)&amp;"","")</f>
        <v>5</v>
      </c>
      <c r="H10" s="107" t="str">
        <f>IFERROR(VLOOKUP($A10,'★共通（5-1-1）'!$A$9:$AH$126,13,FALSE)&amp;"","")</f>
        <v>5</v>
      </c>
      <c r="I10" s="107" t="str">
        <f>IFERROR(VLOOKUP($A10,'★共通（5-1-1）'!$A$9:$AH$126,21,FALSE)&amp;"","")</f>
        <v>5</v>
      </c>
      <c r="J10" s="107" t="str">
        <f>IFERROR(VLOOKUP($A10,'★共通（5-1-1）'!$A$9:$AH$126,22,FALSE)&amp;"","")</f>
        <v>5</v>
      </c>
      <c r="K10" s="107" t="str">
        <f>IFERROR(VLOOKUP($A10,'★共通（5-1-1）'!$A$9:$AH$126,23,FALSE)&amp;"","")</f>
        <v>5</v>
      </c>
      <c r="L10" s="65"/>
      <c r="M10" s="65"/>
      <c r="N10" s="65"/>
      <c r="O10" s="61"/>
      <c r="P10" s="59"/>
    </row>
    <row r="11" spans="1:16" ht="190.5" customHeight="1">
      <c r="A11" s="105">
        <v>4</v>
      </c>
      <c r="B11" s="105" t="str">
        <f>IFERROR(VLOOKUP($A11,'★共通（5-1-1）'!$A$9:$AH$126,2,FALSE)&amp;"","")</f>
        <v>介護報酬の見直し</v>
      </c>
      <c r="C11" s="106" t="str">
        <f>IFERROR(VLOOKUP($A11,'★共通（5-1-1）'!$A$9:$AH$126,3,FALSE)&amp;"","")</f>
        <v>通所介護等の事業所規模別の報酬等に関する対応</v>
      </c>
      <c r="D11" s="105" t="str">
        <f>IFERROR(VLOOKUP($A11,'★共通（5-1-1）'!$A$9:$AH$126,4,FALSE)&amp;"","")</f>
        <v/>
      </c>
      <c r="E11" s="19" t="str">
        <f>IFERROR(VLOOKUP($A11,'★共通（5-1-1）'!$A$9:$AH$126,5,FALSE)&amp;"","")</f>
        <v>新</v>
      </c>
      <c r="F11" s="106" t="str">
        <f>IFERROR(VLOOKUP($A11,'★共通（5-1-1）'!$A$9:$AH$126,6,FALSE)&amp;"","")</f>
        <v>・通所介護等の報酬について、感染症や災害の影響により利用者が減少した場合に、状況に即した安定的なサービス提供を可能とする観点から、以下の見直しを行う。
　ア より小さい規模区分がある大規模型について、事業所規模別の報酬区分の決定にあたり、前年度の平均延べ利用者数ではなく、感染症や災害の影響により延べ利用者数の減が生じた月の実績を基礎とすることができることとする。
　イ 延べ利用者数の減が生じた月の実績が前年度の平均延べ利用者数から５％以上減少している場合、3カ月間（利用者減に対応するための経営改善に時間を要するその他の特別の事情があると認められる場合は一回の延長を認める）、基本報酬の３％の加算を行う。（加算分は、区分支給限度基準額の算定に含めないこととする。）
　現下の新型コロナウイルス感染症の影響による前年度の平均延べ利用者数等から５％以上の利用者減に対する適用にあたっては、年度当初から即時的に対応を行う。</v>
      </c>
      <c r="G11" s="107" t="str">
        <f>IFERROR(VLOOKUP($A11,'★共通（5-1-1）'!$A$9:$AH$126,12,FALSE)&amp;"","")</f>
        <v>6</v>
      </c>
      <c r="H11" s="107" t="str">
        <f>IFERROR(VLOOKUP($A11,'★共通（5-1-1）'!$A$9:$AH$126,13,FALSE)&amp;"","")</f>
        <v>6</v>
      </c>
      <c r="I11" s="107" t="str">
        <f>IFERROR(VLOOKUP($A11,'★共通（5-1-1）'!$A$9:$AH$126,21,FALSE)&amp;"","")</f>
        <v>6</v>
      </c>
      <c r="J11" s="107" t="str">
        <f>IFERROR(VLOOKUP($A11,'★共通（5-1-1）'!$A$9:$AH$126,22,FALSE)&amp;"","")</f>
        <v/>
      </c>
      <c r="K11" s="107" t="str">
        <f>IFERROR(VLOOKUP($A11,'★共通（5-1-1）'!$A$9:$AH$126,23,FALSE)&amp;"","")</f>
        <v>6</v>
      </c>
      <c r="L11" s="61"/>
      <c r="M11" s="61"/>
      <c r="N11" s="61"/>
      <c r="O11" s="62"/>
      <c r="P11" s="59"/>
    </row>
    <row r="12" spans="1:16" ht="267" customHeight="1">
      <c r="A12" s="105">
        <v>5</v>
      </c>
      <c r="B12" s="105" t="str">
        <f>IFERROR(VLOOKUP($A12,'★共通（5-1-1）'!$A$9:$AH$126,2,FALSE)&amp;"","")</f>
        <v>介護報酬の見直し</v>
      </c>
      <c r="C12" s="106" t="str">
        <f>IFERROR(VLOOKUP($A12,'★共通（5-1-1）'!$A$9:$AH$126,3,FALSE)&amp;"","")</f>
        <v>認知症専門ケア加算等の見直し</v>
      </c>
      <c r="D12" s="105" t="str">
        <f>IFERROR(VLOOKUP($A12,'★共通（5-1-1）'!$A$9:$AH$126,4,FALSE)&amp;"","")</f>
        <v>認知症専門ケア加算Ⅰ
認知症専門ケア加算Ⅱ</v>
      </c>
      <c r="E12" s="19" t="str">
        <f>IFERROR(VLOOKUP($A12,'★共通（5-1-1）'!$A$9:$AH$126,5,FALSE)&amp;"","")</f>
        <v>新</v>
      </c>
      <c r="F12" s="106" t="str">
        <f>IFERROR(VLOOKUP($A12,'★共通（5-1-1）'!$A$9:$AH$126,6,FALSE)&amp;"","")</f>
        <v>・認知症専門ケア加算等について、各介護サービスにおける認知症対応力を向上させていく観点から、以下の見直しを行う。
　ア 訪問介護、訪問入浴介護、夜間対応型訪問介護、定期巡回・随時対応型訪問介護看護について、他のサービスと同様に、認知症専門ケア加算を新たに創設する。
　イ 認知症専門ケア加算（通所介護、地域密着型通所介護、療養通所介護においては認知症加算）の算定の要件の一つである、認知症ケアに関する専門研修（※１）を修了した者の配置について、認知症ケアに関する専門性の高い看護師（※２）を、加算の配置要件の対象に加える。
　なお、上記の専門研修については、質を確保しつつ、ｅラーニングの活用等により受講しやすい環境整備を行う。
　※１　認知症ケアに関する専門研修
　　認知症専門ケア加算（Ⅰ）：認知症介護実践リーダー研修
　　認知症専門ケア加算（Ⅱ）：認知症介護指導者養成研修
　　認知症加算：認知症介護指導者養成研修、認知症介護実践リーダー研修、認知症介護実践者研修
　※２　認知症ケアに関する専門性の高い看護師
　　①日本看護協会認定看護師教育課程「認知症看護」の研修
　　②日本看護協会が認定している看護系大学院の「老人看護」及び「精神看護」の専門看護師教育課程
　　③日本精神科看護協会が認定している「精神科認定看護師」</v>
      </c>
      <c r="G12" s="107" t="str">
        <f>IFERROR(VLOOKUP($A12,'★共通（5-1-1）'!$A$9:$AH$126,12,FALSE)&amp;"","")</f>
        <v>9※イのみ</v>
      </c>
      <c r="H12" s="107" t="str">
        <f>IFERROR(VLOOKUP($A12,'★共通（5-1-1）'!$A$9:$AH$126,13,FALSE)&amp;"","")</f>
        <v/>
      </c>
      <c r="I12" s="107" t="str">
        <f>IFERROR(VLOOKUP($A12,'★共通（5-1-1）'!$A$9:$AH$126,21,FALSE)&amp;"","")</f>
        <v>9※イのみ</v>
      </c>
      <c r="J12" s="107" t="str">
        <f>IFERROR(VLOOKUP($A12,'★共通（5-1-1）'!$A$9:$AH$126,22,FALSE)&amp;"","")</f>
        <v>9※イのみ</v>
      </c>
      <c r="K12" s="107" t="str">
        <f>IFERROR(VLOOKUP($A12,'★共通（5-1-1）'!$A$9:$AH$126,23,FALSE)&amp;"","")</f>
        <v/>
      </c>
      <c r="L12" s="65"/>
      <c r="M12" s="61"/>
      <c r="N12" s="61"/>
      <c r="O12" s="61"/>
      <c r="P12" s="59"/>
    </row>
    <row r="13" spans="1:16" ht="76.5" customHeight="1">
      <c r="A13" s="105">
        <v>6</v>
      </c>
      <c r="B13" s="105" t="str">
        <f>IFERROR(VLOOKUP($A13,'★共通（5-1-1）'!$A$9:$AH$126,2,FALSE)&amp;"","")</f>
        <v>基本方針・指定基準等</v>
      </c>
      <c r="C13" s="106" t="str">
        <f>IFERROR(VLOOKUP($A13,'★共通（5-1-1）'!$A$9:$AH$126,3,FALSE)&amp;"","")</f>
        <v>認知症に係る取組の情報公表の推進</v>
      </c>
      <c r="D13" s="105" t="str">
        <f>IFERROR(VLOOKUP($A13,'★共通（5-1-1）'!$A$9:$AH$126,4,FALSE)&amp;"","")</f>
        <v/>
      </c>
      <c r="E13" s="19" t="str">
        <f>IFERROR(VLOOKUP($A13,'★共通（5-1-1）'!$A$9:$AH$126,5,FALSE)&amp;"","")</f>
        <v/>
      </c>
      <c r="F13" s="106" t="str">
        <f>IFERROR(VLOOKUP($A13,'★共通（5-1-1）'!$A$9:$AH$126,6,FALSE)&amp;"","")</f>
        <v>・介護サービス事業者の認知症対応力の向上と利用者の介護サービスの選択に資する観点から、全ての介護サービス事業者（居宅療養管理指導を除く）を対象に、研修の受講状況等、認知症に係る事業者の取組状況について、介護サービス情報公表制度において公表することを求めることとする。</v>
      </c>
      <c r="G13" s="107" t="str">
        <f>IFERROR(VLOOKUP($A13,'★共通（5-1-1）'!$A$9:$AH$126,12,FALSE)&amp;"","")</f>
        <v>10</v>
      </c>
      <c r="H13" s="107" t="str">
        <f>IFERROR(VLOOKUP($A13,'★共通（5-1-1）'!$A$9:$AH$126,13,FALSE)&amp;"","")</f>
        <v>10</v>
      </c>
      <c r="I13" s="107" t="str">
        <f>IFERROR(VLOOKUP($A13,'★共通（5-1-1）'!$A$9:$AH$126,21,FALSE)&amp;"","")</f>
        <v>10</v>
      </c>
      <c r="J13" s="107" t="str">
        <f>IFERROR(VLOOKUP($A13,'★共通（5-1-1）'!$A$9:$AH$126,22,FALSE)&amp;"","")</f>
        <v>10</v>
      </c>
      <c r="K13" s="107" t="str">
        <f>IFERROR(VLOOKUP($A13,'★共通（5-1-1）'!$A$9:$AH$126,23,FALSE)&amp;"","")</f>
        <v>10</v>
      </c>
      <c r="L13" s="61"/>
      <c r="M13" s="65"/>
      <c r="N13" s="65"/>
      <c r="O13" s="61"/>
      <c r="P13" s="59"/>
    </row>
    <row r="14" spans="1:16" ht="116.25" customHeight="1">
      <c r="A14" s="105">
        <v>8</v>
      </c>
      <c r="B14" s="105" t="str">
        <f>IFERROR(VLOOKUP($A14,'★共通（5-1-1）'!$A$9:$AH$126,2,FALSE)&amp;"","")</f>
        <v>運営基準の見直し</v>
      </c>
      <c r="C14" s="106" t="str">
        <f>IFERROR(VLOOKUP($A14,'★共通（5-1-1）'!$A$9:$AH$126,3,FALSE)&amp;"","")</f>
        <v>認知症介護基礎研修の受講の義務づけ</v>
      </c>
      <c r="D14" s="105" t="str">
        <f>IFERROR(VLOOKUP($A14,'★共通（5-1-1）'!$A$9:$AH$126,4,FALSE)&amp;"","")</f>
        <v/>
      </c>
      <c r="E14" s="19" t="str">
        <f>IFERROR(VLOOKUP($A14,'★共通（5-1-1）'!$A$9:$AH$126,5,FALSE)&amp;"","")</f>
        <v/>
      </c>
      <c r="F14" s="106" t="str">
        <f>IFERROR(VLOOKUP($A14,'★共通（5-1-1）'!$A$9:$AH$126,6,FALSE)&amp;"","")</f>
        <v>・認知症についての理解の下、本人主体の介護を行い、認知症の人の尊厳の保障を実現していく観点から、介護に関わる全ての者の認知症対応力を向上させていくため、介護サービス事業者に、介護に直接携わる職員のうち、医療・福祉関係の資格を有さない者について、認知症基礎研修を受講させるために必要な措置を講じることを義務づける。その際、３年の経過措置期間を設けることとするとともに，新入職員の受講についても１年の猶予期間を設けることとする。なお、認知症基礎研修については、質を確保しつつ、e ラーニングの活用等により受講しやすい環境整備を行う。</v>
      </c>
      <c r="G14" s="107" t="str">
        <f>IFERROR(VLOOKUP($A14,'★共通（5-1-1）'!$A$9:$AH$126,12,FALSE)&amp;"","")</f>
        <v>12</v>
      </c>
      <c r="H14" s="107" t="str">
        <f>IFERROR(VLOOKUP($A14,'★共通（5-1-1）'!$A$9:$AH$126,13,FALSE)&amp;"","")</f>
        <v>12</v>
      </c>
      <c r="I14" s="107" t="str">
        <f>IFERROR(VLOOKUP($A14,'★共通（5-1-1）'!$A$9:$AH$126,21,FALSE)&amp;"","")</f>
        <v>12</v>
      </c>
      <c r="J14" s="107" t="str">
        <f>IFERROR(VLOOKUP($A14,'★共通（5-1-1）'!$A$9:$AH$126,22,FALSE)&amp;"","")</f>
        <v>12</v>
      </c>
      <c r="K14" s="107" t="str">
        <f>IFERROR(VLOOKUP($A14,'★共通（5-1-1）'!$A$9:$AH$126,23,FALSE)&amp;"","")</f>
        <v>12</v>
      </c>
      <c r="L14" s="61"/>
      <c r="M14" s="61"/>
      <c r="N14" s="61"/>
      <c r="O14" s="61"/>
      <c r="P14" s="59"/>
    </row>
    <row r="15" spans="1:16" ht="115.5" customHeight="1">
      <c r="A15" s="105">
        <v>30</v>
      </c>
      <c r="B15" s="105" t="str">
        <f>IFERROR(VLOOKUP($A15,'★共通（5-1-1）'!$A$9:$AH$126,2,FALSE)&amp;"","")</f>
        <v>介護報酬の見直し</v>
      </c>
      <c r="C15" s="106" t="str">
        <f>IFERROR(VLOOKUP($A15,'★共通（5-1-1）'!$A$9:$AH$126,3,FALSE)&amp;"","")</f>
        <v>訪問介護における通院等乗降介助の見直し</v>
      </c>
      <c r="D15" s="105" t="str">
        <f>IFERROR(VLOOKUP($A15,'★共通（5-1-1）'!$A$9:$AH$126,4,FALSE)&amp;"","")</f>
        <v>通院等乗降介助</v>
      </c>
      <c r="E15" s="19" t="str">
        <f>IFERROR(VLOOKUP($A15,'★共通（5-1-1）'!$A$9:$AH$126,5,FALSE)&amp;"","")</f>
        <v/>
      </c>
      <c r="F15" s="106" t="str">
        <f>IFERROR(VLOOKUP($A15,'★共通（5-1-1）'!$A$9:$AH$126,6,FALSE)&amp;"","")</f>
        <v>・通院等乗降介助について、利用者の身体的・経済的負担の軽減や利便性の向上の観点から、目的地が複数ある場合であっても、居宅が始点又は終点となる場合には、その間の病院等から病院等への移送や、通所系サービス・短期入所系サービスの事業所から病院等への移送といった目的地間の移送に係る乗降介助に関しても、同一の事業所が行うことを条件に、算定可能とする。この場合、通所系サービスについては利用者宅と事業所との間の送迎を行わない場合の減算を適用し、短期入所系サービスについては、利用者に対して送迎を行う場合の加算を算定できないこととする。</v>
      </c>
      <c r="G15" s="107" t="str">
        <f>IFERROR(VLOOKUP($A15,'★共通（5-1-1）'!$A$9:$AH$126,12,FALSE)&amp;"","")</f>
        <v>37</v>
      </c>
      <c r="H15" s="107" t="str">
        <f>IFERROR(VLOOKUP($A15,'★共通（5-1-1）'!$A$9:$AH$126,13,FALSE)&amp;"","")</f>
        <v>37</v>
      </c>
      <c r="I15" s="107" t="str">
        <f>IFERROR(VLOOKUP($A15,'★共通（5-1-1）'!$A$9:$AH$126,21,FALSE)&amp;"","")</f>
        <v>37</v>
      </c>
      <c r="J15" s="107" t="str">
        <f>IFERROR(VLOOKUP($A15,'★共通（5-1-1）'!$A$9:$AH$126,22,FALSE)&amp;"","")</f>
        <v>37</v>
      </c>
      <c r="K15" s="107" t="str">
        <f>IFERROR(VLOOKUP($A15,'★共通（5-1-1）'!$A$9:$AH$126,23,FALSE)&amp;"","")</f>
        <v>37</v>
      </c>
      <c r="L15" s="66"/>
      <c r="M15" s="64"/>
      <c r="N15" s="66"/>
      <c r="O15" s="62"/>
      <c r="P15" s="59"/>
    </row>
    <row r="16" spans="1:16" ht="78" customHeight="1">
      <c r="A16" s="105">
        <v>35</v>
      </c>
      <c r="B16" s="105" t="str">
        <f>IFERROR(VLOOKUP($A16,'★共通（5-1-1）'!$A$9:$AH$126,2,FALSE)&amp;"","")</f>
        <v>運営基準の見直し</v>
      </c>
      <c r="C16" s="106" t="str">
        <f>IFERROR(VLOOKUP($A16,'★共通（5-1-1）'!$A$9:$AH$126,3,FALSE)&amp;"","")</f>
        <v>通所介護における地域等との連携の強化</v>
      </c>
      <c r="D16" s="105" t="str">
        <f>IFERROR(VLOOKUP($A16,'★共通（5-1-1）'!$A$9:$AH$126,4,FALSE)&amp;"","")</f>
        <v/>
      </c>
      <c r="E16" s="19" t="str">
        <f>IFERROR(VLOOKUP($A16,'★共通（5-1-1）'!$A$9:$AH$126,5,FALSE)&amp;"","")</f>
        <v/>
      </c>
      <c r="F16" s="106" t="str">
        <f>IFERROR(VLOOKUP($A16,'★共通（5-1-1）'!$A$9:$AH$126,6,FALSE)&amp;"","")</f>
        <v>・通所介護について、利用者の地域における社会参加活動や地域住民との交流を促進する観点から、地域密着型通所介護等と同様に、その事業の運営に当たって、地域住民やボランティア団体等との連携及び協力を行う等の地域との交流に努めなければならないこととする。</v>
      </c>
      <c r="G16" s="107" t="str">
        <f>IFERROR(VLOOKUP($A16,'★共通（5-1-1）'!$A$9:$AH$126,12,FALSE)&amp;"","")</f>
        <v>44</v>
      </c>
      <c r="H16" s="107" t="str">
        <f>IFERROR(VLOOKUP($A16,'★共通（5-1-1）'!$A$9:$AH$126,13,FALSE)&amp;"","")</f>
        <v/>
      </c>
      <c r="I16" s="107" t="str">
        <f>IFERROR(VLOOKUP($A16,'★共通（5-1-1）'!$A$9:$AH$126,21,FALSE)&amp;"","")</f>
        <v/>
      </c>
      <c r="J16" s="107" t="str">
        <f>IFERROR(VLOOKUP($A16,'★共通（5-1-1）'!$A$9:$AH$126,22,FALSE)&amp;"","")</f>
        <v/>
      </c>
      <c r="K16" s="107" t="str">
        <f>IFERROR(VLOOKUP($A16,'★共通（5-1-1）'!$A$9:$AH$126,23,FALSE)&amp;"","")</f>
        <v/>
      </c>
      <c r="L16" s="61"/>
      <c r="M16" s="61"/>
      <c r="N16" s="61"/>
      <c r="O16" s="61"/>
      <c r="P16" s="59"/>
    </row>
    <row r="17" spans="1:16" ht="182.25" customHeight="1">
      <c r="A17" s="105">
        <v>43</v>
      </c>
      <c r="B17" s="105" t="str">
        <f>IFERROR(VLOOKUP($A17,'★共通（5-1-1）'!$A$9:$AH$126,2,FALSE)&amp;"","")</f>
        <v>介護報酬の見直し</v>
      </c>
      <c r="C17" s="106" t="str">
        <f>IFERROR(VLOOKUP($A17,'★共通（5-1-1）'!$A$9:$AH$126,3,FALSE)&amp;"","")</f>
        <v>離島や中山間地域等におけるサービスの充実</v>
      </c>
      <c r="D17" s="105" t="str">
        <f>IFERROR(VLOOKUP($A17,'★共通（5-1-1）'!$A$9:$AH$126,4,FALSE)&amp;"","")</f>
        <v>特別地域加算
中山間地域等における小規模事業所加算
中山間地域等に居住する者へのサービス提供加算</v>
      </c>
      <c r="E17" s="19" t="str">
        <f>IFERROR(VLOOKUP($A17,'★共通（5-1-1）'!$A$9:$AH$126,5,FALSE)&amp;"","")</f>
        <v/>
      </c>
      <c r="F17" s="106" t="str">
        <f>IFERROR(VLOOKUP($A17,'★共通（5-1-1）'!$A$9:$AH$126,6,FALSE)&amp;"","")</f>
        <v>・離島や中山間地域等の要介護者に対する介護サービスの提供を促進する観点から、以下の見直しを行う。他のサービスと同様、これらの加算については、区分支給限度基準額の算定に含めないこととする。
　ア 夜間対応型訪問介護について、移動のコストを適切に評価する観点からも、他の訪問系サービスと同様に、特別地域加算、中山間地域等における小規模事業所加算、中山間地域等に居住する者へのサービス提供加算の対象とする。
　イ 認知症対応型通所介護について、他の通所系サービスと同様に、中山間地域等に居住する者へのサービス提供加算の対象とする。
　ウ 小規模多機能型居宅介護及び看護小規模多機能型居宅介護について、「訪問」も提供することを踏まえ、移動のコストを適切に評価する観点からも、訪問系サービスと同様に、特別地域加算、中山間地域等における小規模事業所加算の対象とする。</v>
      </c>
      <c r="G17" s="107" t="str">
        <f>IFERROR(VLOOKUP($A17,'★共通（5-1-1）'!$A$9:$AH$126,12,FALSE)&amp;"","")</f>
        <v/>
      </c>
      <c r="H17" s="107" t="str">
        <f>IFERROR(VLOOKUP($A17,'★共通（5-1-1）'!$A$9:$AH$126,13,FALSE)&amp;"","")</f>
        <v/>
      </c>
      <c r="I17" s="107" t="str">
        <f>IFERROR(VLOOKUP($A17,'★共通（5-1-1）'!$A$9:$AH$126,21,FALSE)&amp;"","")</f>
        <v/>
      </c>
      <c r="J17" s="107" t="str">
        <f>IFERROR(VLOOKUP($A17,'★共通（5-1-1）'!$A$9:$AH$126,22,FALSE)&amp;"","")</f>
        <v/>
      </c>
      <c r="K17" s="107" t="str">
        <f>IFERROR(VLOOKUP($A17,'★共通（5-1-1）'!$A$9:$AH$126,23,FALSE)&amp;"","")</f>
        <v>58</v>
      </c>
      <c r="L17" s="62"/>
      <c r="M17" s="62"/>
      <c r="N17" s="62"/>
      <c r="O17" s="62"/>
      <c r="P17" s="59"/>
    </row>
    <row r="18" spans="1:16" ht="91.5" customHeight="1">
      <c r="A18" s="105">
        <v>47</v>
      </c>
      <c r="B18" s="105" t="str">
        <f>IFERROR(VLOOKUP($A18,'★共通（5-1-1）'!$A$9:$AH$126,2,FALSE)&amp;"","")</f>
        <v>介護報酬の見直し</v>
      </c>
      <c r="C18" s="106" t="str">
        <f>IFERROR(VLOOKUP($A18,'★共通（5-1-1）'!$A$9:$AH$126,3,FALSE)&amp;"","")</f>
        <v xml:space="preserve">特例居宅介護サービス費による地域の実情に応じたサービス提供の確保
</v>
      </c>
      <c r="D18" s="105" t="str">
        <f>IFERROR(VLOOKUP($A18,'★共通（5-1-1）'!$A$9:$AH$126,4,FALSE)&amp;"","")</f>
        <v/>
      </c>
      <c r="E18" s="19" t="str">
        <f>IFERROR(VLOOKUP($A18,'★共通（5-1-1）'!$A$9:$AH$126,5,FALSE)&amp;"","")</f>
        <v/>
      </c>
      <c r="F18" s="106" t="str">
        <f>IFERROR(VLOOKUP($A18,'★共通（5-1-1）'!$A$9:$AH$126,6,FALSE)&amp;"","")</f>
        <v>・中山間地域等において、地域の実情に応じた柔軟なサービス提供をより可能とする観点から、令和２年の地方分権改革に関する提案募集における提案（訪問看護ステーションごとに置くべき看護師等の員数を「従うべき基準」から「参酌すべき基準」とする）も踏まえ、特例居宅介護サービス費等の対象地域と特別地域加算の対象地域について、自治体からの申請を踏まえて、それぞれについて分けて指定を行う等の対応を行う。</v>
      </c>
      <c r="G18" s="107" t="str">
        <f>IFERROR(VLOOKUP($A18,'★共通（5-1-1）'!$A$9:$AH$126,12,FALSE)&amp;"","")</f>
        <v>64</v>
      </c>
      <c r="H18" s="107" t="str">
        <f>IFERROR(VLOOKUP($A18,'★共通（5-1-1）'!$A$9:$AH$126,13,FALSE)&amp;"","")</f>
        <v>64</v>
      </c>
      <c r="I18" s="107" t="str">
        <f>IFERROR(VLOOKUP($A18,'★共通（5-1-1）'!$A$9:$AH$126,21,FALSE)&amp;"","")</f>
        <v>64</v>
      </c>
      <c r="J18" s="107" t="str">
        <f>IFERROR(VLOOKUP($A18,'★共通（5-1-1）'!$A$9:$AH$126,22,FALSE)&amp;"","")</f>
        <v>64</v>
      </c>
      <c r="K18" s="107" t="str">
        <f>IFERROR(VLOOKUP($A18,'★共通（5-1-1）'!$A$9:$AH$126,23,FALSE)&amp;"","")</f>
        <v>64</v>
      </c>
      <c r="L18" s="61"/>
      <c r="M18" s="61"/>
      <c r="N18" s="61"/>
      <c r="O18" s="61"/>
      <c r="P18" s="59"/>
    </row>
    <row r="19" spans="1:16" ht="139.5" customHeight="1">
      <c r="A19" s="105">
        <v>48</v>
      </c>
      <c r="B19" s="105" t="str">
        <f>IFERROR(VLOOKUP($A19,'★共通（5-1-1）'!$A$9:$AH$126,2,FALSE)&amp;"","")</f>
        <v>運営基準の見直し</v>
      </c>
      <c r="C19" s="106" t="str">
        <f>IFERROR(VLOOKUP($A19,'★共通（5-1-1）'!$A$9:$AH$126,3,FALSE)&amp;"","")</f>
        <v>リハビリテーション・機能訓練、口腔、栄養の取組の一体的な推進</v>
      </c>
      <c r="D19" s="105" t="str">
        <f>IFERROR(VLOOKUP($A19,'★共通（5-1-1）'!$A$9:$AH$126,4,FALSE)&amp;"","")</f>
        <v/>
      </c>
      <c r="E19" s="19" t="str">
        <f>IFERROR(VLOOKUP($A19,'★共通（5-1-1）'!$A$9:$AH$126,5,FALSE)&amp;"","")</f>
        <v/>
      </c>
      <c r="F19" s="106" t="str">
        <f>IFERROR(VLOOKUP($A19,'★共通（5-1-1）'!$A$9:$AH$126,6,FALSE)&amp;"","")</f>
        <v xml:space="preserve">・リハビリテーション・機能訓練、口腔、栄養の取組を一体的に運用し、自立支援・重度化防止を効果的に進める観点から、以下の見直しを行う。
　ア リハビリテーション・機能訓練、口腔、栄養に関する加算等の算定要件とされている計画作成や会議について、リハビリテーション専門職、管理栄養士、歯科衛生士が必要に応じて参加することを明確化する。
　イ リハビリテーション・機能訓練、口腔、栄養に関する各種計画書（リハビリテーション計画書、栄養ケア計画書、口腔機能向上サービスの管理指導計画・実施記録）について、重複する記載項目を整理するとともに、それぞれの実施計画を一体的に記入できる様式を設ける。
</v>
      </c>
      <c r="G19" s="107" t="str">
        <f>IFERROR(VLOOKUP($A19,'★共通（5-1-1）'!$A$9:$AH$126,12,FALSE)&amp;"","")</f>
        <v>67</v>
      </c>
      <c r="H19" s="107" t="str">
        <f>IFERROR(VLOOKUP($A19,'★共通（5-1-1）'!$A$9:$AH$126,13,FALSE)&amp;"","")</f>
        <v>67</v>
      </c>
      <c r="I19" s="107" t="str">
        <f>IFERROR(VLOOKUP($A19,'★共通（5-1-1）'!$A$9:$AH$126,21,FALSE)&amp;"","")</f>
        <v>67</v>
      </c>
      <c r="J19" s="107" t="str">
        <f>IFERROR(VLOOKUP($A19,'★共通（5-1-1）'!$A$9:$AH$126,22,FALSE)&amp;"","")</f>
        <v>67</v>
      </c>
      <c r="K19" s="107" t="str">
        <f>IFERROR(VLOOKUP($A19,'★共通（5-1-1）'!$A$9:$AH$126,23,FALSE)&amp;"","")</f>
        <v>67</v>
      </c>
      <c r="L19" s="61"/>
      <c r="M19" s="61"/>
      <c r="N19" s="61"/>
      <c r="O19" s="61"/>
      <c r="P19" s="59"/>
    </row>
    <row r="20" spans="1:16" ht="265.5" customHeight="1">
      <c r="A20" s="105">
        <v>49</v>
      </c>
      <c r="B20" s="105" t="str">
        <f>IFERROR(VLOOKUP($A20,'★共通（5-1-1）'!$A$9:$AH$126,2,FALSE)&amp;"","")</f>
        <v>介護報酬の見直し</v>
      </c>
      <c r="C20" s="106" t="str">
        <f>IFERROR(VLOOKUP($A20,'★共通（5-1-1）'!$A$9:$AH$126,3,FALSE)&amp;"","")</f>
        <v>リハビリテーションマネジメント加算の見直し</v>
      </c>
      <c r="D20" s="105" t="str">
        <f>IFERROR(VLOOKUP($A20,'★共通（5-1-1）'!$A$9:$AH$126,4,FALSE)&amp;"","")</f>
        <v>リハビリテーションマネジメント加算</v>
      </c>
      <c r="E20" s="19" t="str">
        <f>IFERROR(VLOOKUP($A20,'★共通（5-1-1）'!$A$9:$AH$126,5,FALSE)&amp;"","")</f>
        <v/>
      </c>
      <c r="F20" s="106" t="str">
        <f>IFERROR(VLOOKUP($A20,'★共通（5-1-1）'!$A$9:$AH$126,6,FALSE)&amp;"","")</f>
        <v>・自立支援・重度化防止に向けた更なる質の高い取組を促す観点から、リハビリテーションマネジメント加算について、以下の見直しを行う。
　ア 報酬体系の簡素化と事務負担軽減の観点から、算定率の高いリハビリテーションマネジメント加算（Ⅰ）及び介護予防訪問・通所リハビリテーションのリハビリテーションマネジメント加算は廃止し、同加算の算定要件は基本報酬の算定要件とし、基本報酬で評価を行う。
　イ 訪問リハビリテーションにおける同加算と通所リハビリテーションの同加算の評価の整合性を図る観点から、リハビリテーションマネジメント加算（Ⅱ）及び（Ⅲ）の評価の見直しを行う。
　ウ 令和３年度からの CHASE・VISIT の一体的な運用に伴い、リハビリテーションマネジメント加算（Ⅳ）を廃止するとともに、定期的なリハビリテーション会議によるリハビリテーション計画の見直しが要件とされているリハビリテーションマネジメント加算（Ⅱ）及び（Ⅲ）それぞれにおいて、事業所が ＣHASE・VISIT へデータを提出しフィードバックを受けPDCA サイクルを推進することを評価する。（※２（１）イ参照）
　エ CHASE・VISIT への利用者情報の入力負担の軽減及びよりフィードバックに適するデータを優先的に収集する観点から、リハビリテーション実施計画書の項目について、CHASE・VISIT にデータ提供する場合の必須項目と任意項目を定める。
　オ リハビリテーションマネジメント加算の算定要件の一つである「定期的な会議の開催」について、利用者の了解を得た上で、テレビ会議等の対面を伴わない方法により開催することを可能とする。（※４（２）④参照）</v>
      </c>
      <c r="G20" s="107" t="str">
        <f>IFERROR(VLOOKUP($A20,'★共通（5-1-1）'!$A$9:$AH$126,12,FALSE)&amp;"","")</f>
        <v/>
      </c>
      <c r="H20" s="107" t="str">
        <f>IFERROR(VLOOKUP($A20,'★共通（5-1-1）'!$A$9:$AH$126,13,FALSE)&amp;"","")</f>
        <v>68-72</v>
      </c>
      <c r="I20" s="107" t="str">
        <f>IFERROR(VLOOKUP($A20,'★共通（5-1-1）'!$A$9:$AH$126,21,FALSE)&amp;"","")</f>
        <v/>
      </c>
      <c r="J20" s="107" t="str">
        <f>IFERROR(VLOOKUP($A20,'★共通（5-1-1）'!$A$9:$AH$126,22,FALSE)&amp;"","")</f>
        <v/>
      </c>
      <c r="K20" s="107" t="str">
        <f>IFERROR(VLOOKUP($A20,'★共通（5-1-1）'!$A$9:$AH$126,23,FALSE)&amp;"","")</f>
        <v/>
      </c>
      <c r="L20" s="61"/>
      <c r="M20" s="61"/>
      <c r="N20" s="61"/>
      <c r="O20" s="61"/>
      <c r="P20" s="59"/>
    </row>
    <row r="21" spans="1:16" ht="153.75" customHeight="1">
      <c r="A21" s="105">
        <v>52</v>
      </c>
      <c r="B21" s="105" t="str">
        <f>IFERROR(VLOOKUP($A21,'★共通（5-1-1）'!$A$9:$AH$126,2,FALSE)&amp;"","")</f>
        <v>介護報酬の見直し</v>
      </c>
      <c r="C21" s="106" t="str">
        <f>IFERROR(VLOOKUP($A21,'★共通（5-1-1）'!$A$9:$AH$126,3,FALSE)&amp;"","")</f>
        <v>社会参加支援加算の見直し</v>
      </c>
      <c r="D21" s="105" t="str">
        <f>IFERROR(VLOOKUP($A21,'★共通（5-1-1）'!$A$9:$AH$126,4,FALSE)&amp;"","")</f>
        <v>移行支援加算</v>
      </c>
      <c r="E21" s="19" t="str">
        <f>IFERROR(VLOOKUP($A21,'★共通（5-1-1）'!$A$9:$AH$126,5,FALSE)&amp;"","")</f>
        <v/>
      </c>
      <c r="F21" s="106" t="str">
        <f>IFERROR(VLOOKUP($A21,'★共通（5-1-1）'!$A$9:$AH$126,6,FALSE)&amp;"","")</f>
        <v>・社会参加支援加算について、算定要件である「社会参加への移行状況」の達成状況等を踏まえ、利用者に対する適時・適切なリハビリテーションの提供を一層促進する観点から、以下の見直しを行う。
　ア 算定要件である、社会参加への移行状況の計算式と、リハビリテーションの利用の回転率について、実情に応じて見直す。
　イ リハビリテーションの提供終了後、一定期間内に居宅訪問等により社会参加への移行が３月以上継続する見込みであることを確認する算定要件について、提供終了後１月後の移行の状況を電話等で確認することに変更する。また、移行を円滑に進める観点から、リハビリテーション計画書を移行先の事業所に提供することを算定要件に加える。
　ウ 加算の趣旨や内容を踏まえて、加算の名称を「移行支援加算」とする。※要件、名称</v>
      </c>
      <c r="G21" s="107" t="str">
        <f>IFERROR(VLOOKUP($A21,'★共通（5-1-1）'!$A$9:$AH$126,12,FALSE)&amp;"","")</f>
        <v/>
      </c>
      <c r="H21" s="107" t="str">
        <f>IFERROR(VLOOKUP($A21,'★共通（5-1-1）'!$A$9:$AH$126,13,FALSE)&amp;"","")</f>
        <v>75</v>
      </c>
      <c r="I21" s="107" t="str">
        <f>IFERROR(VLOOKUP($A21,'★共通（5-1-1）'!$A$9:$AH$126,21,FALSE)&amp;"","")</f>
        <v/>
      </c>
      <c r="J21" s="107" t="str">
        <f>IFERROR(VLOOKUP($A21,'★共通（5-1-1）'!$A$9:$AH$126,22,FALSE)&amp;"","")</f>
        <v/>
      </c>
      <c r="K21" s="107" t="str">
        <f>IFERROR(VLOOKUP($A21,'★共通（5-1-1）'!$A$9:$AH$126,23,FALSE)&amp;"","")</f>
        <v/>
      </c>
      <c r="L21" s="61"/>
      <c r="M21" s="61"/>
      <c r="N21" s="61"/>
      <c r="O21" s="61"/>
      <c r="P21" s="59"/>
    </row>
    <row r="22" spans="1:16" ht="138" customHeight="1">
      <c r="A22" s="105">
        <v>53</v>
      </c>
      <c r="B22" s="105" t="str">
        <f>IFERROR(VLOOKUP($A22,'★共通（5-1-1）'!$A$9:$AH$126,2,FALSE)&amp;"","")</f>
        <v>介護報酬の見直し</v>
      </c>
      <c r="C22" s="106" t="str">
        <f>IFERROR(VLOOKUP($A22,'★共通（5-1-1）'!$A$9:$AH$126,3,FALSE)&amp;"","")</f>
        <v>生活行為向上リハビリテーション実施加算の見直し</v>
      </c>
      <c r="D22" s="105" t="str">
        <f>IFERROR(VLOOKUP($A22,'★共通（5-1-1）'!$A$9:$AH$126,4,FALSE)&amp;"","")</f>
        <v>生活行為向上リハビリテーション実施加算</v>
      </c>
      <c r="E22" s="19" t="str">
        <f>IFERROR(VLOOKUP($A22,'★共通（5-1-1）'!$A$9:$AH$126,5,FALSE)&amp;"","")</f>
        <v/>
      </c>
      <c r="F22" s="106" t="str">
        <f>IFERROR(VLOOKUP($A22,'★共通（5-1-1）'!$A$9:$AH$126,6,FALSE)&amp;"","")</f>
        <v>・生活行為向上リハビリテーション実施加算について、廃用症候群や急性増悪等によって生活機能が低下した利用者に対する、適時適切なリハビリテーションの提供を一層促進する観点から、事業所の加算を取得しない理由等も踏まえ、以下の見直しを行う。
　ア 加算算定後に継続利用する場合の減算を廃止する。
　イ 生活行為向上リハビリテーションの実施開始から３月以内と３月以上６月以内で階段状になっている単位数を単一（現行の３月以内より低く設定）にする。
　ウ 活動と参加の取組を促進する観点から、同加算の利用者の要件や取組の内容について明確化する。</v>
      </c>
      <c r="G22" s="107" t="str">
        <f>IFERROR(VLOOKUP($A22,'★共通（5-1-1）'!$A$9:$AH$126,12,FALSE)&amp;"","")</f>
        <v/>
      </c>
      <c r="H22" s="107" t="str">
        <f>IFERROR(VLOOKUP($A22,'★共通（5-1-1）'!$A$9:$AH$126,13,FALSE)&amp;"","")</f>
        <v>76・77</v>
      </c>
      <c r="I22" s="107" t="str">
        <f>IFERROR(VLOOKUP($A22,'★共通（5-1-1）'!$A$9:$AH$126,21,FALSE)&amp;"","")</f>
        <v/>
      </c>
      <c r="J22" s="107" t="str">
        <f>IFERROR(VLOOKUP($A22,'★共通（5-1-1）'!$A$9:$AH$126,22,FALSE)&amp;"","")</f>
        <v/>
      </c>
      <c r="K22" s="107" t="str">
        <f>IFERROR(VLOOKUP($A22,'★共通（5-1-1）'!$A$9:$AH$126,23,FALSE)&amp;"","")</f>
        <v/>
      </c>
      <c r="L22" s="61"/>
      <c r="M22" s="61"/>
      <c r="N22" s="61"/>
      <c r="O22" s="61"/>
      <c r="P22" s="59"/>
    </row>
    <row r="23" spans="1:16" ht="64.5" customHeight="1">
      <c r="A23" s="105">
        <v>54</v>
      </c>
      <c r="B23" s="105" t="str">
        <f>IFERROR(VLOOKUP($A23,'★共通（5-1-1）'!$A$9:$AH$126,2,FALSE)&amp;"","")</f>
        <v>基本方針・指定基準等</v>
      </c>
      <c r="C23" s="106" t="str">
        <f>IFERROR(VLOOKUP($A23,'★共通（5-1-1）'!$A$9:$AH$126,3,FALSE)&amp;"","")</f>
        <v>リハビリテーション計画書と個別機能訓練計画書の書式の見直し</v>
      </c>
      <c r="D23" s="105" t="str">
        <f>IFERROR(VLOOKUP($A23,'★共通（5-1-1）'!$A$9:$AH$126,4,FALSE)&amp;"","")</f>
        <v/>
      </c>
      <c r="E23" s="19" t="str">
        <f>IFERROR(VLOOKUP($A23,'★共通（5-1-1）'!$A$9:$AH$126,5,FALSE)&amp;"","")</f>
        <v/>
      </c>
      <c r="F23" s="106" t="str">
        <f>IFERROR(VLOOKUP($A23,'★共通（5-1-1）'!$A$9:$AH$126,6,FALSE)&amp;"","")</f>
        <v>・業務効率化の観点から、リハビリテーション計画書と個別機能訓練計画書の項目の共通化を行うとともに、リハビリテーション計画書の固有の項目について、整理簡素化を図る。</v>
      </c>
      <c r="G23" s="107" t="str">
        <f>IFERROR(VLOOKUP($A23,'★共通（5-1-1）'!$A$9:$AH$126,12,FALSE)&amp;"","")</f>
        <v>78</v>
      </c>
      <c r="H23" s="107" t="str">
        <f>IFERROR(VLOOKUP($A23,'★共通（5-1-1）'!$A$9:$AH$126,13,FALSE)&amp;"","")</f>
        <v>78</v>
      </c>
      <c r="I23" s="107" t="str">
        <f>IFERROR(VLOOKUP($A23,'★共通（5-1-1）'!$A$9:$AH$126,21,FALSE)&amp;"","")</f>
        <v>78</v>
      </c>
      <c r="J23" s="107" t="str">
        <f>IFERROR(VLOOKUP($A23,'★共通（5-1-1）'!$A$9:$AH$126,22,FALSE)&amp;"","")</f>
        <v/>
      </c>
      <c r="K23" s="107" t="str">
        <f>IFERROR(VLOOKUP($A23,'★共通（5-1-1）'!$A$9:$AH$126,23,FALSE)&amp;"","")</f>
        <v/>
      </c>
      <c r="L23" s="61"/>
      <c r="M23" s="61"/>
      <c r="N23" s="61"/>
      <c r="O23" s="61"/>
      <c r="P23" s="59"/>
    </row>
    <row r="24" spans="1:16" ht="216.75" customHeight="1">
      <c r="A24" s="105">
        <v>55</v>
      </c>
      <c r="B24" s="105" t="str">
        <f>IFERROR(VLOOKUP($A24,'★共通（5-1-1）'!$A$9:$AH$126,2,FALSE)&amp;"","")</f>
        <v>介護報酬の見直し</v>
      </c>
      <c r="C24" s="106" t="str">
        <f>IFERROR(VLOOKUP($A24,'★共通（5-1-1）'!$A$9:$AH$126,3,FALSE)&amp;"","")</f>
        <v>生活機能向上連携加算の見直し</v>
      </c>
      <c r="D24" s="105" t="str">
        <f>IFERROR(VLOOKUP($A24,'★共通（5-1-1）'!$A$9:$AH$126,4,FALSE)&amp;"","")</f>
        <v>生活機能向上連携加算Ⅰ（新）
生活機能向上連携加算Ⅱ</v>
      </c>
      <c r="E24" s="19" t="str">
        <f>IFERROR(VLOOKUP($A24,'★共通（5-1-1）'!$A$9:$AH$126,5,FALSE)&amp;"","")</f>
        <v/>
      </c>
      <c r="F24" s="106" t="str">
        <f>IFERROR(VLOOKUP($A24,'★共通（5-1-1）'!$A$9:$AH$126,6,FALSE)&amp;"","")</f>
        <v>・生活機能向上連携加算について、算定率が低い状況を踏まえ、その目的である外部のリハビリテーション専門職等との連携による自立支援・重度化防止に資する介護の推進を図る観点から、以下の見直し及び対応を行う。
　ア 通所系サービス、短期入所系サービス、居住系サービス、施設サービスにおける生活機能向上連携加算について、訪問介護等における同加算と同様に、ICT の活用等により、外部のリハビリテーション専門職等が当該サービス事業所を訪問せずに、利用者の状態を適切に把握し助言した場合について評価する区分を新たに設ける。
　イ 訪問系サービス、多機能系サービスにおける生活機能向上連携加算（Ⅱ）について、サービス提供責任者とリハビリテーション専門職等がそれぞれ利用者の自宅を訪問した上で、共同してカンファレンスを行う要件に関して、要介護者の生活機能を維持・向上させるためには多職種によるカンファレンスが効果的であることや、業務効率化の観点から、同カンファレンスについては利用者・家族も参加するサービス担当者会議の前後に時間を明確に区分した上で実施するサービス提供責任者及びリハビリテーション専門職等によるカンファレンスでも差し支えないことを明確化する。
　ウ 外部のリハビリテーション専門職等の連携先を見つけやすくするため、生活機能向上連携加算の算定要件上連携先となり得る訪問・通所リハビリテーション事業所が任意で情報を公表するなどの取組を進める。</v>
      </c>
      <c r="G24" s="107" t="str">
        <f>IFERROR(VLOOKUP($A24,'★共通（5-1-1）'!$A$9:$AH$126,12,FALSE)&amp;"","")</f>
        <v>79・80</v>
      </c>
      <c r="H24" s="107" t="str">
        <f>IFERROR(VLOOKUP($A24,'★共通（5-1-1）'!$A$9:$AH$126,13,FALSE)&amp;"","")</f>
        <v/>
      </c>
      <c r="I24" s="107" t="str">
        <f>IFERROR(VLOOKUP($A24,'★共通（5-1-1）'!$A$9:$AH$126,21,FALSE)&amp;"","")</f>
        <v>79
・
80</v>
      </c>
      <c r="J24" s="107" t="str">
        <f>IFERROR(VLOOKUP($A24,'★共通（5-1-1）'!$A$9:$AH$126,22,FALSE)&amp;"","")</f>
        <v/>
      </c>
      <c r="K24" s="107" t="str">
        <f>IFERROR(VLOOKUP($A24,'★共通（5-1-1）'!$A$9:$AH$126,23,FALSE)&amp;"","")</f>
        <v>79
・
80</v>
      </c>
      <c r="L24" s="71"/>
      <c r="M24" s="72"/>
      <c r="N24" s="71"/>
      <c r="O24" s="61"/>
      <c r="P24" s="59"/>
    </row>
    <row r="25" spans="1:16" ht="251.25" customHeight="1">
      <c r="A25" s="105">
        <v>56</v>
      </c>
      <c r="B25" s="105" t="str">
        <f>IFERROR(VLOOKUP($A25,'★共通（5-1-1）'!$A$9:$AH$126,2,FALSE)&amp;"","")</f>
        <v>介護報酬の見直し</v>
      </c>
      <c r="C25" s="106" t="str">
        <f>IFERROR(VLOOKUP($A25,'★共通（5-1-1）'!$A$9:$AH$126,3,FALSE)&amp;"","")</f>
        <v xml:space="preserve">通所介護における個別機能訓練加算の見直し
</v>
      </c>
      <c r="D25" s="105" t="str">
        <f>IFERROR(VLOOKUP($A25,'★共通（5-1-1）'!$A$9:$AH$126,4,FALSE)&amp;"","")</f>
        <v>個別機能訓練加算Ⅰイ
個別機能訓練加算Ⅰロ
個別機能訓練加算Ⅱ（新）</v>
      </c>
      <c r="E25" s="19" t="str">
        <f>IFERROR(VLOOKUP($A25,'★共通（5-1-1）'!$A$9:$AH$126,5,FALSE)&amp;"","")</f>
        <v/>
      </c>
      <c r="F25" s="106" t="str">
        <f>IFERROR(VLOOKUP($A25,'★共通（5-1-1）'!$A$9:$AH$126,6,FALSE)&amp;"","")</f>
        <v>・通所介護における個別機能訓練加算について、より利用者の自立支援等に資する個別機能訓練の提供を促進する観点から、加算の取得状況や加算を取得した事業所の機能訓練の実施状況等を踏まえ、以下の見直しを行う。
　ア 加算（Ⅰ）（身体機能向上を目的とする機能訓練を評価）及び加算（Ⅱ）（生活機能向上を目的とする機能訓練を評価）を統合する。
　イ 人員配置について、小規模事業所でも必要な人員の確保を可能とする観点から、機能訓練指導員の専従１名以上（配置時間帯の定めなし）の配置を求める（現行の加算（Ⅱ）の要件）。
　ウ 機能訓練項目について、利用者の心身の状況に応じて、身体機能・生活機能向上を目的とする機能訓練項目を柔軟に設定することを可能とする。
　エ 訓練対象者及び実施者について、５人程度以下の小集団又は個別に、機能訓練指導員が直接実施することとする（現行の加算（Ⅱ）の要件）。
　オ 人員欠如減算又は定員超過減算を算定している場合は、算定できないこととする。
　カ 上記を基本としつつ、これまで加算（Ⅰ）及び加算（Ⅱ）を併算定している事業所があることを踏まえ、機能訓練指導員について、イで求める機能訓練指導員に加えて専従１名以上をサービス提供時間帯を通じて配置した場合を評価する上位の加算区分を設ける。
　キ CHASE へのデータ提出とフィードバックの活用による更なる PDCA サイクルの推進・ケアの向上を図ることを評価する新たな区分を設ける。（※３（２）①イ参照）</v>
      </c>
      <c r="G25" s="107" t="str">
        <f>IFERROR(VLOOKUP($A25,'★共通（5-1-1）'!$A$9:$AH$126,12,FALSE)&amp;"","")</f>
        <v>81</v>
      </c>
      <c r="H25" s="107" t="str">
        <f>IFERROR(VLOOKUP($A25,'★共通（5-1-1）'!$A$9:$AH$126,13,FALSE)&amp;"","")</f>
        <v/>
      </c>
      <c r="I25" s="107" t="str">
        <f>IFERROR(VLOOKUP($A25,'★共通（5-1-1）'!$A$9:$AH$126,21,FALSE)&amp;"","")</f>
        <v>81</v>
      </c>
      <c r="J25" s="107" t="str">
        <f>IFERROR(VLOOKUP($A25,'★共通（5-1-1）'!$A$9:$AH$126,22,FALSE)&amp;"","")</f>
        <v/>
      </c>
      <c r="K25" s="107" t="str">
        <f>IFERROR(VLOOKUP($A25,'★共通（5-1-1）'!$A$9:$AH$126,23,FALSE)&amp;"","")</f>
        <v/>
      </c>
      <c r="L25" s="60"/>
      <c r="M25" s="72"/>
      <c r="N25" s="60"/>
      <c r="O25" s="61"/>
      <c r="P25" s="59"/>
    </row>
    <row r="26" spans="1:16" ht="175.5" customHeight="1">
      <c r="A26" s="105">
        <v>57</v>
      </c>
      <c r="B26" s="105" t="str">
        <f>IFERROR(VLOOKUP($A26,'★共通（5-1-1）'!$A$9:$AH$126,2,FALSE)&amp;"","")</f>
        <v>介護報酬の見直し</v>
      </c>
      <c r="C26" s="106" t="str">
        <f>IFERROR(VLOOKUP($A26,'★共通（5-1-1）'!$A$9:$AH$126,3,FALSE)&amp;"","")</f>
        <v>通所介護等の入浴介助加算の見直し</v>
      </c>
      <c r="D26" s="105" t="str">
        <f>IFERROR(VLOOKUP($A26,'★共通（5-1-1）'!$A$9:$AH$126,4,FALSE)&amp;"","")</f>
        <v/>
      </c>
      <c r="E26" s="19" t="str">
        <f>IFERROR(VLOOKUP($A26,'★共通（5-1-1）'!$A$9:$AH$126,5,FALSE)&amp;"","")</f>
        <v/>
      </c>
      <c r="F26" s="106" t="str">
        <f>IFERROR(VLOOKUP($A26,'★共通（5-1-1）'!$A$9:$AH$126,6,FALSE)&amp;"","")</f>
        <v>・通所介護等における入浴介助加算について、利用者の自宅での入浴の自立を図る観点から、以下の見直しを行う。
　ア 利用者が自宅において、自身又は家族等の介助によって入浴を行うことができるよう、利用者の身体状況や医師・理学療法士・作業療法士・介護福祉士・介護支援専門員等が訪問により把握した利用者宅の浴室の環境を踏まえた個別の入浴計画を作成し、同計画に基づき事業所において個別の入浴介助を行うことを評価する新たな区分を設ける。
　イ 現行相当の加算区分については、現行の入浴介助加算は多くの事業所で算定されていることを踏まえ、また、新たな加算区分の取組を促進する観点から、評価の見直しを行う。</v>
      </c>
      <c r="G26" s="107" t="str">
        <f>IFERROR(VLOOKUP($A26,'★共通（5-1-1）'!$A$9:$AH$126,12,FALSE)&amp;"","")</f>
        <v>82</v>
      </c>
      <c r="H26" s="107" t="str">
        <f>IFERROR(VLOOKUP($A26,'★共通（5-1-1）'!$A$9:$AH$126,13,FALSE)&amp;"","")</f>
        <v/>
      </c>
      <c r="I26" s="107" t="str">
        <f>IFERROR(VLOOKUP($A26,'★共通（5-1-1）'!$A$9:$AH$126,21,FALSE)&amp;"","")</f>
        <v>82</v>
      </c>
      <c r="J26" s="107" t="str">
        <f>IFERROR(VLOOKUP($A26,'★共通（5-1-1）'!$A$9:$AH$126,22,FALSE)&amp;"","")</f>
        <v/>
      </c>
      <c r="K26" s="107" t="str">
        <f>IFERROR(VLOOKUP($A26,'★共通（5-1-1）'!$A$9:$AH$126,23,FALSE)&amp;"","")</f>
        <v>82</v>
      </c>
      <c r="L26" s="65"/>
      <c r="M26" s="65"/>
      <c r="N26" s="65"/>
      <c r="O26" s="61"/>
      <c r="P26" s="59"/>
    </row>
    <row r="27" spans="1:16" ht="164.25" customHeight="1">
      <c r="A27" s="105">
        <v>58</v>
      </c>
      <c r="B27" s="105" t="str">
        <f>IFERROR(VLOOKUP($A27,'★共通（5-1-1）'!$A$9:$AH$126,2,FALSE)&amp;"","")</f>
        <v>介護報酬の見直し</v>
      </c>
      <c r="C27" s="106" t="str">
        <f>IFERROR(VLOOKUP($A27,'★共通（5-1-1）'!$A$9:$AH$126,3,FALSE)&amp;"","")</f>
        <v xml:space="preserve">通所リハビリテーションの入浴介助加算の見直し
</v>
      </c>
      <c r="D27" s="105" t="str">
        <f>IFERROR(VLOOKUP($A27,'★共通（5-1-1）'!$A$9:$AH$126,4,FALSE)&amp;"","")</f>
        <v>入浴介助加算Ⅰ
入浴介助加算Ⅱ（新）</v>
      </c>
      <c r="E27" s="19" t="str">
        <f>IFERROR(VLOOKUP($A27,'★共通（5-1-1）'!$A$9:$AH$126,5,FALSE)&amp;"","")</f>
        <v/>
      </c>
      <c r="F27" s="106" t="str">
        <f>IFERROR(VLOOKUP($A27,'★共通（5-1-1）'!$A$9:$AH$126,6,FALSE)&amp;"","")</f>
        <v>・通所リハビリテーションにおける入浴介助加算について、利用者の自宅での入浴の自立を図る観点から、以下の見直しを行う。
　ア 利用者が自宅において、自身又は家族等の介助によって入浴を行うことができるよう、利用者の身体状況や医師・理学療法士・作業療法士・介護支援専門員等が訪問により把握した利用者宅の浴室の環境を踏まえた個別の入浴計画を医師との連携の下に作成し、同計画に基づき事業所において個別の入浴介助を行うことを評価する新たな区分を設ける。
　イ 現行相当の加算区分については、現行の入浴介助加算は多くの事業所で算定されていることを踏まえ、また、新たな加算区分の取組を促進する観点から、評価の見直しを行う。</v>
      </c>
      <c r="G27" s="107" t="str">
        <f>IFERROR(VLOOKUP($A27,'★共通（5-1-1）'!$A$9:$AH$126,12,FALSE)&amp;"","")</f>
        <v/>
      </c>
      <c r="H27" s="107" t="str">
        <f>IFERROR(VLOOKUP($A27,'★共通（5-1-1）'!$A$9:$AH$126,13,FALSE)&amp;"","")</f>
        <v>83</v>
      </c>
      <c r="I27" s="107" t="str">
        <f>IFERROR(VLOOKUP($A27,'★共通（5-1-1）'!$A$9:$AH$126,21,FALSE)&amp;"","")</f>
        <v/>
      </c>
      <c r="J27" s="107" t="str">
        <f>IFERROR(VLOOKUP($A27,'★共通（5-1-1）'!$A$9:$AH$126,22,FALSE)&amp;"","")</f>
        <v/>
      </c>
      <c r="K27" s="107" t="str">
        <f>IFERROR(VLOOKUP($A27,'★共通（5-1-1）'!$A$9:$AH$126,23,FALSE)&amp;"","")</f>
        <v/>
      </c>
      <c r="L27" s="61"/>
      <c r="M27" s="61"/>
      <c r="N27" s="61"/>
      <c r="O27" s="61"/>
      <c r="P27" s="59"/>
    </row>
    <row r="28" spans="1:16" ht="130.5" customHeight="1">
      <c r="A28" s="105">
        <v>64</v>
      </c>
      <c r="B28" s="105" t="str">
        <f>IFERROR(VLOOKUP($A28,'★共通（5-1-1）'!$A$9:$AH$126,2,FALSE)&amp;"","")</f>
        <v>介護報酬の見直し</v>
      </c>
      <c r="C28" s="106" t="str">
        <f>IFERROR(VLOOKUP($A28,'★共通（5-1-1）'!$A$9:$AH$126,3,FALSE)&amp;"","")</f>
        <v>通所系サービス等における口腔機能向上の取組の充実</v>
      </c>
      <c r="D28" s="105" t="str">
        <f>IFERROR(VLOOKUP($A28,'★共通（5-1-1）'!$A$9:$AH$126,4,FALSE)&amp;"","")</f>
        <v>口腔・栄養スクリーニング加算Ⅰ（新）
口腔・栄養スクリーニング加算Ⅱ（新）
口腔機能向上加算Ⅰ
口腔機能向上加算Ⅱ（新）</v>
      </c>
      <c r="E28" s="19" t="str">
        <f>IFERROR(VLOOKUP($A28,'★共通（5-1-1）'!$A$9:$AH$126,5,FALSE)&amp;"","")</f>
        <v/>
      </c>
      <c r="F28" s="106" t="str">
        <f>IFERROR(VLOOKUP($A28,'★共通（5-1-1）'!$A$9:$AH$126,6,FALSE)&amp;"","")</f>
        <v>・通所系サービス、多機能系サービス、居住系サービスについて、利用者の口腔機能低下を早期に確認し、適切な管理等を行うことによって、口腔機能低下の重症化等の予防、維持、回復等につなげる観点から、介護職員が実施可能な口腔スクリーニングの実施を評価する新たな加算を創設する。その際、目的及び方法等に鑑み、栄養スクリーニング加算による取組・評価と一体的に行うものとする。※新設
　また、通所介護、地域密着型通所介護、認知症対応型通所介護、通所リハビリテーションを対象とする口腔機能向上加算について、看護小規模多機能型居宅介護を新たに対象とするとともに、CHASE へのデータ提出とフィードバックの活用による更なる PDCA サイクルの推進・ケアの向上を図ることを評価する新たな区分を設ける。（※３（２）①イ参照）</v>
      </c>
      <c r="G28" s="107" t="str">
        <f>IFERROR(VLOOKUP($A28,'★共通（5-1-1）'!$A$9:$AH$126,12,FALSE)&amp;"","")</f>
        <v>89</v>
      </c>
      <c r="H28" s="107" t="str">
        <f>IFERROR(VLOOKUP($A28,'★共通（5-1-1）'!$A$9:$AH$126,13,FALSE)&amp;"","")</f>
        <v>89</v>
      </c>
      <c r="I28" s="107" t="str">
        <f>IFERROR(VLOOKUP($A28,'★共通（5-1-1）'!$A$9:$AH$126,21,FALSE)&amp;"","")</f>
        <v>89</v>
      </c>
      <c r="J28" s="107" t="str">
        <f>IFERROR(VLOOKUP($A28,'★共通（5-1-1）'!$A$9:$AH$126,22,FALSE)&amp;"","")</f>
        <v>89</v>
      </c>
      <c r="K28" s="107" t="str">
        <f>IFERROR(VLOOKUP($A28,'★共通（5-1-1）'!$A$9:$AH$126,23,FALSE)&amp;"","")</f>
        <v>89</v>
      </c>
      <c r="L28" s="61"/>
      <c r="M28" s="61"/>
      <c r="N28" s="61"/>
      <c r="O28" s="61"/>
      <c r="P28" s="59"/>
    </row>
    <row r="29" spans="1:16" ht="173.25" customHeight="1">
      <c r="A29" s="105">
        <v>65</v>
      </c>
      <c r="B29" s="105" t="str">
        <f>IFERROR(VLOOKUP($A29,'★共通（5-1-1）'!$A$9:$AH$126,2,FALSE)&amp;"","")</f>
        <v>介護報酬の見直し</v>
      </c>
      <c r="C29" s="106" t="str">
        <f>IFERROR(VLOOKUP($A29,'★共通（5-1-1）'!$A$9:$AH$126,3,FALSE)&amp;"","")</f>
        <v>通所系サービス等における栄養ケア・マネジメントの充実</v>
      </c>
      <c r="D29" s="105" t="str">
        <f>IFERROR(VLOOKUP($A29,'★共通（5-1-1）'!$A$9:$AH$126,4,FALSE)&amp;"","")</f>
        <v>栄養アセスメント加算（新）
栄養改善加算</v>
      </c>
      <c r="E29" s="19" t="str">
        <f>IFERROR(VLOOKUP($A29,'★共通（5-1-1）'!$A$9:$AH$126,5,FALSE)&amp;"","")</f>
        <v/>
      </c>
      <c r="F29" s="106" t="str">
        <f>IFERROR(VLOOKUP($A29,'★共通（5-1-1）'!$A$9:$AH$126,6,FALSE)&amp;"","")</f>
        <v>・通所系サービス等について、栄養改善が必要な者を的確に把握し、適切なサービスにつなげていく観点から、以下の見直しを行う。
　ア 管理栄養士と介護職員等の連携による栄養アセスメントの取組を評価する新たな加算を創設する。その際、CHASE へのデータ提出とフィードバックの活用による更なる PDCA サイクルの推進・ケアの向上を図ることを要件の一つとする。（※３（２）①イ参照）
　イ 栄養改善加算について、栄養改善が必要な者に適切な栄養管理を行う観点から、事業所の管理栄養士が必要に応じて居宅を訪問しての栄養改善サービスの取組を行うことを求めるとともに、評価の充実を図る。
　ウ ア及びイにおける管理栄養士については、外部（他の介護事業所、医療機関、介護保険施設又は栄養ケア・ステーション）との連携による配置を可能とする。
　エ ア及びイの加算については、通所系サービスに加えて、看護小規模多機能型居宅介護を対象とする。</v>
      </c>
      <c r="G29" s="107" t="str">
        <f>IFERROR(VLOOKUP($A29,'★共通（5-1-1）'!$A$9:$AH$126,12,FALSE)&amp;"","")</f>
        <v>90</v>
      </c>
      <c r="H29" s="107" t="str">
        <f>IFERROR(VLOOKUP($A29,'★共通（5-1-1）'!$A$9:$AH$126,13,FALSE)&amp;"","")</f>
        <v>90</v>
      </c>
      <c r="I29" s="107" t="str">
        <f>IFERROR(VLOOKUP($A29,'★共通（5-1-1）'!$A$9:$AH$126,21,FALSE)&amp;"","")</f>
        <v>90</v>
      </c>
      <c r="J29" s="107" t="str">
        <f>IFERROR(VLOOKUP($A29,'★共通（5-1-1）'!$A$9:$AH$126,22,FALSE)&amp;"","")</f>
        <v/>
      </c>
      <c r="K29" s="107" t="str">
        <f>IFERROR(VLOOKUP($A29,'★共通（5-1-1）'!$A$9:$AH$126,23,FALSE)&amp;"","")</f>
        <v>90</v>
      </c>
      <c r="L29" s="65"/>
      <c r="M29" s="61"/>
      <c r="N29" s="61"/>
      <c r="O29" s="61"/>
      <c r="P29" s="59"/>
    </row>
    <row r="30" spans="1:16" ht="288.75" customHeight="1">
      <c r="A30" s="105">
        <v>67</v>
      </c>
      <c r="B30" s="105" t="str">
        <f>IFERROR(VLOOKUP($A30,'★共通（5-1-1）'!$A$9:$AH$126,2,FALSE)&amp;"","")</f>
        <v>介護報酬の見直し</v>
      </c>
      <c r="C30" s="106" t="str">
        <f>IFERROR(VLOOKUP($A30,'★共通（5-1-1）'!$A$9:$AH$126,3,FALSE)&amp;"","")</f>
        <v>CHASE・VISIT 情報の収集・活用と PDCA サイクルの推進</v>
      </c>
      <c r="D30" s="105" t="str">
        <f>IFERROR(VLOOKUP($A30,'★共通（5-1-1）'!$A$9:$AH$126,4,FALSE)&amp;"","")</f>
        <v xml:space="preserve">科学的介護推進体制加算Ⅰ（新）
科学的介護推進体制加算Ⅱ（新）
※認知翔対応型通所介護/
個別機能訓練加算Ⅰ
個別機能訓練加算Ⅱ（新）
</v>
      </c>
      <c r="E30" s="19" t="str">
        <f>IFERROR(VLOOKUP($A30,'★共通（5-1-1）'!$A$9:$AH$126,5,FALSE)&amp;"","")</f>
        <v/>
      </c>
      <c r="F30" s="106" t="str">
        <f>IFERROR(VLOOKUP($A30,'★共通（5-1-1）'!$A$9:$AH$126,6,FALSE)&amp;"","")</f>
        <v xml:space="preserve">・介護サービスの質の評価と科学的介護の取組を推進し、介護サービスの質の向上を図る観点から、以下の見直しを行う。
　ア 施設系サービス、通所系サービス、居住系サービス、多機能系サービスについて、CHASE の収集項目の各領域（総論（ADL）、栄養、口腔・嚥下、認知症）について、事業所の全ての利用者に係るデータを横断的に CHASEに提出してフィードバックを受け、それに基づき事業所の特性やケアの在り方等を検証して、利用者のケアプランや計画に反映させる、事業所単位での PDCA サイクルの推進・ケアの質の向上の取組を評価する新たな加算を創設する。その際、提出・活用するデータについては、サービスごとの特性や事業所の入力負担等を勘案した項目とする。加えて、詳細な既往歴や服薬情報、家族の情報等より精度の高いフィードバックを受けることができる項目を提出・活用した場合には、更なる評価を行う区分を設ける。
　イ 施設系サービス、通所系サービス、居住系サービス、多機能系サービスについて、CHASE の収集項目の各領域に関連する加算等において、利用者ごとの計画書の作成とそれに基づくケアの実施・評価・改善等を通じたPDCA サイクルの取組に加えて、 CHASE・VISIT へのデータ提出とフィードバックの活用により更なる PDCA サイクルの推進・ケアの質の向上を図ることを評価・推進する。
　ウ 介護関連データの収集・活用及び PDCA サイクルによる科学的介護を推進していく観点から、全てのサービス（居宅介護支援を除く）について、CHASE・VISIT を活用した計画の作成や事業所単位での PDCA サイクルの推進、ケアの質の向上の取組を推奨する。居宅介護支援については、各利用者のデータ及びフィードバック情報のケアマネジメントへの活用を推奨する。
　エ CHASE・VISIT を一体的に運用する観点から、VISIT 情報についても上記の枠組みに位置付けて収集・活用する。
</v>
      </c>
      <c r="G30" s="107" t="str">
        <f>IFERROR(VLOOKUP($A30,'★共通（5-1-1）'!$A$9:$AH$126,12,FALSE)&amp;"","")</f>
        <v>93
・
94
・
95</v>
      </c>
      <c r="H30" s="107" t="str">
        <f>IFERROR(VLOOKUP($A30,'★共通（5-1-1）'!$A$9:$AH$126,13,FALSE)&amp;"","")</f>
        <v>93
・
94
・
95</v>
      </c>
      <c r="I30" s="107" t="str">
        <f>IFERROR(VLOOKUP($A30,'★共通（5-1-1）'!$A$9:$AH$126,21,FALSE)&amp;"","")</f>
        <v>93
・
94
・
95</v>
      </c>
      <c r="J30" s="107" t="str">
        <f>IFERROR(VLOOKUP($A30,'★共通（5-1-1）'!$A$9:$AH$126,22,FALSE)&amp;"","")</f>
        <v>93
・
94
・
95</v>
      </c>
      <c r="K30" s="107" t="str">
        <f>IFERROR(VLOOKUP($A30,'★共通（5-1-1）'!$A$9:$AH$126,23,FALSE)&amp;"","")</f>
        <v>93
・
94
・
95</v>
      </c>
      <c r="L30" s="64"/>
      <c r="M30" s="61"/>
      <c r="N30" s="72"/>
      <c r="O30" s="61"/>
      <c r="P30" s="59"/>
    </row>
    <row r="31" spans="1:16" ht="59.25" customHeight="1">
      <c r="A31" s="105">
        <v>68</v>
      </c>
      <c r="B31" s="105" t="str">
        <f>IFERROR(VLOOKUP($A31,'★共通（5-1-1）'!$A$9:$AH$126,2,FALSE)&amp;"","")</f>
        <v/>
      </c>
      <c r="C31" s="106" t="str">
        <f>IFERROR(VLOOKUP($A31,'★共通（5-1-1）'!$A$9:$AH$126,3,FALSE)&amp;"","")</f>
        <v>リハビリテーションマネジメント加算の見直し</v>
      </c>
      <c r="D31" s="105" t="str">
        <f>IFERROR(VLOOKUP($A31,'★共通（5-1-1）'!$A$9:$AH$126,4,FALSE)&amp;"","")</f>
        <v/>
      </c>
      <c r="E31" s="19" t="str">
        <f>IFERROR(VLOOKUP($A31,'★共通（5-1-1）'!$A$9:$AH$126,5,FALSE)&amp;"","")</f>
        <v/>
      </c>
      <c r="F31" s="106" t="str">
        <f>IFERROR(VLOOKUP($A31,'★共通（5-1-1）'!$A$9:$AH$126,6,FALSE)&amp;"","")</f>
        <v>（※（１）②再掲）</v>
      </c>
      <c r="G31" s="107" t="str">
        <f>IFERROR(VLOOKUP($A31,'★共通（5-1-1）'!$A$9:$AH$126,12,FALSE)&amp;"","")</f>
        <v/>
      </c>
      <c r="H31" s="107" t="str">
        <f>IFERROR(VLOOKUP($A31,'★共通（5-1-1）'!$A$9:$AH$126,13,FALSE)&amp;"","")</f>
        <v>●</v>
      </c>
      <c r="I31" s="107" t="str">
        <f>IFERROR(VLOOKUP($A31,'★共通（5-1-1）'!$A$9:$AH$126,21,FALSE)&amp;"","")</f>
        <v/>
      </c>
      <c r="J31" s="107" t="str">
        <f>IFERROR(VLOOKUP($A31,'★共通（5-1-1）'!$A$9:$AH$126,22,FALSE)&amp;"","")</f>
        <v/>
      </c>
      <c r="K31" s="107" t="str">
        <f>IFERROR(VLOOKUP($A31,'★共通（5-1-1）'!$A$9:$AH$126,23,FALSE)&amp;"","")</f>
        <v/>
      </c>
      <c r="L31" s="64"/>
      <c r="M31" s="61"/>
      <c r="N31" s="65"/>
      <c r="O31" s="61"/>
      <c r="P31" s="59"/>
    </row>
    <row r="32" spans="1:16" ht="256.5" customHeight="1">
      <c r="A32" s="105">
        <v>70</v>
      </c>
      <c r="B32" s="105" t="str">
        <f>IFERROR(VLOOKUP($A32,'★共通（5-1-1）'!$A$9:$AH$126,2,FALSE)&amp;"","")</f>
        <v>介護報酬の見直し</v>
      </c>
      <c r="C32" s="106" t="str">
        <f>IFERROR(VLOOKUP($A32,'★共通（5-1-1）'!$A$9:$AH$126,3,FALSE)&amp;"","")</f>
        <v>ADL 維持等加算の見直し</v>
      </c>
      <c r="D32" s="105" t="str">
        <f>IFERROR(VLOOKUP($A32,'★共通（5-1-1）'!$A$9:$AH$126,4,FALSE)&amp;"","")</f>
        <v>ＡＤＬ維持等加算Ⅰ
ＡＤＬ維持等加算Ⅱ</v>
      </c>
      <c r="E32" s="19" t="str">
        <f>IFERROR(VLOOKUP($A32,'★共通（5-1-1）'!$A$9:$AH$126,5,FALSE)&amp;"","")</f>
        <v/>
      </c>
      <c r="F32" s="106" t="str">
        <f>IFERROR(VLOOKUP($A32,'★共通（5-1-1）'!$A$9:$AH$126,6,FALSE)&amp;"","")</f>
        <v>・ADL 維持等加算について、自立支援・重度化防止に向けた取組を一層推進する観点から、以下の見直しを行う。
　ア クリームスキミングを防止する観点や、現状の同加算の取得状況や課題を踏まえ、算定要件について、以下の見直しを行う。
　　・ 初月と６月目の ADL 値の報告について、評価可能な者は原則全員報告を求める。
　　・ リハビリテーションサービスを併用している者について、同加算取得事業者がリハビリテーションサービス事業者と連携して機能訓練を実施している場合に限り、同加算に係る計算式の対象とする。
　　・ 利用者の総数や要介護度、要介護等認定月に係る要件を緩和する。
　　・ ADL 利得が上位 85％の者について、各々の ADL 利得を合計したものが０以上とする要件について、初月の ADL 値に応じて調整式で得られた利用者の調整済 ADL 利得が一定の値以上とする。
　　・ CHASE へのデータ提出とフィードバックの活用による PDCA サイクルの推進・ケアの向上を図ることを求める。（※３（２）①イ参照）
　イ より自立支援等に効果的な取組を行い、利用者の ADL を良好に維持・改善する事業者を高く評価する新たな区分を設ける。
　ウ 通所介護に加えて、機能訓練等に従事する者を十分に配置し、ADL の維持等を目的とする認知症対応型通所介護、特定施設入居者生活介護、地域密着型特定施設入居者生活介護、介護老人福祉施設、地域密着型介護老人福祉施設入所者生活介護を同加算の対象とする。</v>
      </c>
      <c r="G32" s="107" t="str">
        <f>IFERROR(VLOOKUP($A32,'★共通（5-1-1）'!$A$9:$AH$126,12,FALSE)&amp;"","")</f>
        <v xml:space="preserve">96
・
97
</v>
      </c>
      <c r="H32" s="107" t="str">
        <f>IFERROR(VLOOKUP($A32,'★共通（5-1-1）'!$A$9:$AH$126,13,FALSE)&amp;"","")</f>
        <v/>
      </c>
      <c r="I32" s="107" t="str">
        <f>IFERROR(VLOOKUP($A32,'★共通（5-1-1）'!$A$9:$AH$126,21,FALSE)&amp;"","")</f>
        <v xml:space="preserve">96
・
97
</v>
      </c>
      <c r="J32" s="107" t="str">
        <f>IFERROR(VLOOKUP($A32,'★共通（5-1-1）'!$A$9:$AH$126,22,FALSE)&amp;"","")</f>
        <v/>
      </c>
      <c r="K32" s="107" t="str">
        <f>IFERROR(VLOOKUP($A32,'★共通（5-1-1）'!$A$9:$AH$126,23,FALSE)&amp;"","")</f>
        <v xml:space="preserve">96
・
97
</v>
      </c>
      <c r="L32" s="64"/>
      <c r="M32" s="64"/>
      <c r="N32" s="64"/>
      <c r="O32" s="61"/>
      <c r="P32" s="59"/>
    </row>
    <row r="33" spans="1:16" ht="189" customHeight="1">
      <c r="A33" s="105">
        <v>75</v>
      </c>
      <c r="B33" s="105" t="str">
        <f>IFERROR(VLOOKUP($A33,'★共通（5-1-1）'!$A$9:$AH$126,2,FALSE)&amp;"","")</f>
        <v>介護報酬の見直し</v>
      </c>
      <c r="C33" s="106" t="str">
        <f>IFERROR(VLOOKUP($A33,'★共通（5-1-1）'!$A$9:$AH$126,3,FALSE)&amp;"","")</f>
        <v xml:space="preserve">①処遇改善加算の職場環境等要件の見直し
</v>
      </c>
      <c r="D33" s="105" t="str">
        <f>IFERROR(VLOOKUP($A33,'★共通（5-1-1）'!$A$9:$AH$126,4,FALSE)&amp;"","")</f>
        <v>介護職員処遇改善加算</v>
      </c>
      <c r="E33" s="19" t="str">
        <f>IFERROR(VLOOKUP($A33,'★共通（5-1-1）'!$A$9:$AH$126,5,FALSE)&amp;"","")</f>
        <v/>
      </c>
      <c r="F33" s="106" t="str">
        <f>IFERROR(VLOOKUP($A33,'★共通（5-1-1）'!$A$9:$AH$126,6,FALSE)&amp;"","")</f>
        <v>・介護職員処遇改善加算及び介護職員等特定処遇改善加算の算定要件の一つである職場環境等要件について、介護事業者による職場環境改善の取組をより実効性が高いものとする観点から、以下の見直しを行う。
　ア 職場環境等要件に定める取組について、職員の離職防止・定着促進を図る観点から、以下の取組がより促進されるように見直しを行う。
　　・ 職員の新規採用や定着促進に資する取組
　　・ 職員のキャリアアップに資する取組
　　・ 両立支援・多様な働き方の推進に資する取組
　　・ 腰痛を含む業務に関する心身の不調に対応する取組
　　・ 生産性の向上につながる取組
　　・ 仕事へのやりがい・働きがいの醸成や職場のコミュニケーションの円滑化等、職員の勤務継続に資する取組
　イ 職場環境等要件に基づく取組の実施について、過去ではなく、当該年度における取組の実施を求める。</v>
      </c>
      <c r="G33" s="107" t="str">
        <f>IFERROR(VLOOKUP($A33,'★共通（5-1-1）'!$A$9:$AH$126,12,FALSE)&amp;"","")</f>
        <v>108</v>
      </c>
      <c r="H33" s="107" t="str">
        <f>IFERROR(VLOOKUP($A33,'★共通（5-1-1）'!$A$9:$AH$126,13,FALSE)&amp;"","")</f>
        <v>108</v>
      </c>
      <c r="I33" s="107" t="str">
        <f>IFERROR(VLOOKUP($A33,'★共通（5-1-1）'!$A$9:$AH$126,21,FALSE)&amp;"","")</f>
        <v>108</v>
      </c>
      <c r="J33" s="107" t="str">
        <f>IFERROR(VLOOKUP($A33,'★共通（5-1-1）'!$A$9:$AH$126,22,FALSE)&amp;"","")</f>
        <v>108</v>
      </c>
      <c r="K33" s="107" t="str">
        <f>IFERROR(VLOOKUP($A33,'★共通（5-1-1）'!$A$9:$AH$126,23,FALSE)&amp;"","")</f>
        <v>108</v>
      </c>
      <c r="L33" s="70"/>
      <c r="M33" s="66"/>
      <c r="N33" s="66"/>
      <c r="O33" s="66"/>
      <c r="P33" s="59"/>
    </row>
    <row r="34" spans="1:16" ht="110.25" customHeight="1">
      <c r="A34" s="105">
        <v>76</v>
      </c>
      <c r="B34" s="105" t="str">
        <f>IFERROR(VLOOKUP($A34,'★共通（5-1-1）'!$A$9:$AH$126,2,FALSE)&amp;"","")</f>
        <v>介護報酬の見直し</v>
      </c>
      <c r="C34" s="106" t="str">
        <f>IFERROR(VLOOKUP($A34,'★共通（5-1-1）'!$A$9:$AH$126,3,FALSE)&amp;"","")</f>
        <v xml:space="preserve">介護職員等特定処遇改善加算の見直し
</v>
      </c>
      <c r="D34" s="105" t="str">
        <f>IFERROR(VLOOKUP($A34,'★共通（5-1-1）'!$A$9:$AH$126,4,FALSE)&amp;"","")</f>
        <v>介護職員等特定処遇改善加算</v>
      </c>
      <c r="E34" s="19" t="str">
        <f>IFERROR(VLOOKUP($A34,'★共通（5-1-1）'!$A$9:$AH$126,5,FALSE)&amp;"","")</f>
        <v/>
      </c>
      <c r="F34" s="106" t="str">
        <f>IFERROR(VLOOKUP($A34,'★共通（5-1-1）'!$A$9:$AH$126,6,FALSE)&amp;"","")</f>
        <v xml:space="preserve">・介護職員等特定処遇改善加算について、リーダー級の介護職員について他産業と遜色ない賃金水準の実現を図りながら、介護職員の更なる処遇改善を行うとの趣旨は維持した上で、小規模事業者を含め事業者がより活用しやすい仕組みとする観点から、以下の見直しを行う。
　・ 平均の賃金改善額の配分ルールについて、「その他の職種」は「その他の介護職員」の「２分の１を上回らないこと」とするルールは維持した上で、「経験・技能のある介護職員」は「その他の介護職員」の「2 倍以上とすること」とするルールについて、「より高くすること」とする。
</v>
      </c>
      <c r="G34" s="107" t="str">
        <f>IFERROR(VLOOKUP($A34,'★共通（5-1-1）'!$A$9:$AH$126,12,FALSE)&amp;"","")</f>
        <v>109</v>
      </c>
      <c r="H34" s="107" t="str">
        <f>IFERROR(VLOOKUP($A34,'★共通（5-1-1）'!$A$9:$AH$126,13,FALSE)&amp;"","")</f>
        <v>109</v>
      </c>
      <c r="I34" s="107" t="str">
        <f>IFERROR(VLOOKUP($A34,'★共通（5-1-1）'!$A$9:$AH$126,21,FALSE)&amp;"","")</f>
        <v>109</v>
      </c>
      <c r="J34" s="107" t="str">
        <f>IFERROR(VLOOKUP($A34,'★共通（5-1-1）'!$A$9:$AH$126,22,FALSE)&amp;"","")</f>
        <v>109</v>
      </c>
      <c r="K34" s="107" t="str">
        <f>IFERROR(VLOOKUP($A34,'★共通（5-1-1）'!$A$9:$AH$126,23,FALSE)&amp;"","")</f>
        <v>109</v>
      </c>
      <c r="L34" s="61"/>
      <c r="M34" s="61"/>
      <c r="N34" s="61"/>
      <c r="O34" s="61"/>
      <c r="P34" s="59"/>
    </row>
    <row r="35" spans="1:16" ht="235.5" customHeight="1">
      <c r="A35" s="105">
        <v>77</v>
      </c>
      <c r="B35" s="105" t="str">
        <f>IFERROR(VLOOKUP($A35,'★共通（5-1-1）'!$A$9:$AH$126,2,FALSE)&amp;"","")</f>
        <v>介護報酬の見直し</v>
      </c>
      <c r="C35" s="106" t="str">
        <f>IFERROR(VLOOKUP($A35,'★共通（5-1-1）'!$A$9:$AH$126,3,FALSE)&amp;"","")</f>
        <v xml:space="preserve">サービス提供体制強化加算の見直し
</v>
      </c>
      <c r="D35" s="105" t="str">
        <f>IFERROR(VLOOKUP($A35,'★共通（5-1-1）'!$A$9:$AH$126,4,FALSE)&amp;"","")</f>
        <v/>
      </c>
      <c r="E35" s="19" t="str">
        <f>IFERROR(VLOOKUP($A35,'★共通（5-1-1）'!$A$9:$AH$126,5,FALSE)&amp;"","")</f>
        <v/>
      </c>
      <c r="F35" s="106" t="str">
        <f>IFERROR(VLOOKUP($A35,'★共通（5-1-1）'!$A$9:$AH$126,6,FALSE)&amp;"","")</f>
        <v>・サービス提供体制強化加算について、サービスの質の向上や職員のキャリアアップを一層推進する観点から、財政中立を念頭に、以下の見直しを行う。
　ア 介護福祉士割合や介護職員等の勤続年数が上昇・延伸していることを踏まえ、各サービス（訪問看護及び訪問リハビリテーションを除く）について、より介護福祉士の割合が高い、又は勤続年数が 10 年以上の介護福祉士の割合が一定以上の事業者を評価する新たな区分を設ける。その際、同加算が質の高い介護サービスの提供を目指すものであることを踏まえ、当該区分の算定に当たり、施設系サービス及び介護付きホームについては、サービスの質の向上につながる取組の一つ以上の実施を求めることとする。
　イ 定期巡回・随時対応型訪問介護看護、通所系サービス、短期入所系サービス、多機能系サービス、居住系サービス、施設系サービスについて、勤続年数要件について、より長い勤続年数の設定に見直すとともに、介護福祉士割合要件の下位区分、常勤職員割合要件による区分、勤続年数要件による区分を統合し、いずれかを満たすことを求める新たな区分を設定する。
　ウ 夜間対応型訪問介護及び訪問入浴介護について、他のサービスと同様に、介護福祉士の割合に係る要件に加えて、勤続年数が一定期間以上の職員の割合に係る要件を設定し、いずれかを満たすことを求めることとする。
　エ 訪問看護及び訪問リハビリテーションについて、現行の勤続年数要件の区分に加えて、より長い勤続年数で設定した要件による新たな区分を設ける。</v>
      </c>
      <c r="G35" s="107" t="str">
        <f>IFERROR(VLOOKUP($A35,'★共通（5-1-1）'!$A$9:$AH$126,12,FALSE)&amp;"","")</f>
        <v>110</v>
      </c>
      <c r="H35" s="107" t="str">
        <f>IFERROR(VLOOKUP($A35,'★共通（5-1-1）'!$A$9:$AH$126,13,FALSE)&amp;"","")</f>
        <v>110</v>
      </c>
      <c r="I35" s="107" t="str">
        <f>IFERROR(VLOOKUP($A35,'★共通（5-1-1）'!$A$9:$AH$126,21,FALSE)&amp;"","")</f>
        <v>110</v>
      </c>
      <c r="J35" s="107" t="str">
        <f>IFERROR(VLOOKUP($A35,'★共通（5-1-1）'!$A$9:$AH$126,22,FALSE)&amp;"","")</f>
        <v>110</v>
      </c>
      <c r="K35" s="107" t="str">
        <f>IFERROR(VLOOKUP($A35,'★共通（5-1-1）'!$A$9:$AH$126,23,FALSE)&amp;"","")</f>
        <v>110</v>
      </c>
      <c r="L35" s="61"/>
      <c r="M35" s="61"/>
      <c r="N35" s="61"/>
      <c r="O35" s="61"/>
      <c r="P35" s="59"/>
    </row>
    <row r="36" spans="1:16" ht="209.25" customHeight="1">
      <c r="A36" s="105">
        <v>80</v>
      </c>
      <c r="B36" s="105" t="str">
        <f>IFERROR(VLOOKUP($A36,'★共通（5-1-1）'!$A$9:$AH$126,2,FALSE)&amp;"","")</f>
        <v>人員基準・設備基準</v>
      </c>
      <c r="C36" s="106" t="str">
        <f>IFERROR(VLOOKUP($A36,'★共通（5-1-1）'!$A$9:$AH$126,3,FALSE)&amp;"","")</f>
        <v>人員配置基準における両立支援への配慮</v>
      </c>
      <c r="D36" s="105" t="str">
        <f>IFERROR(VLOOKUP($A36,'★共通（5-1-1）'!$A$9:$AH$126,4,FALSE)&amp;"","")</f>
        <v/>
      </c>
      <c r="E36" s="19" t="str">
        <f>IFERROR(VLOOKUP($A36,'★共通（5-1-1）'!$A$9:$AH$126,5,FALSE)&amp;"","")</f>
        <v/>
      </c>
      <c r="F36" s="106" t="str">
        <f>IFERROR(VLOOKUP($A36,'★共通（5-1-1）'!$A$9:$AH$126,6,FALSE)&amp;"","")</f>
        <v>・介護現場において、仕事と育児や介護との両立が可能となる環境整備を進め、職員の離職防止・定着促進を図る観点から、各サービスの人員配置基準や報酬算定について、以下の見直しを行う。
　ア 「常勤」の計算に当たり、職員が育児・介護休業法による育児の短時間勤務制度を利用する場合に加えて、介護の短時間勤務制度等を利用する場合にも、週 30 時間以上の勤務で「常勤」として扱うことを認める。
　イ 「常勤換算方法」の計算に当たり、職員が育児・介護休業法による短時間勤務制度等を利用する場合、週 30 時間以上の勤務で常勤換算での計算上も１（常勤）と扱うことを認める。
　ウ 人員配置基準や報酬算定において「常勤」での配置が求められる職員が、産前産後休業や育児・介護休業等を取得した場合に、同等の資質を有する複数の非常勤職員を常勤換算することで、人員配置基準を満たすことを認める。
　エ ウの場合において、常勤職員の割合を要件とするサービス提供体制強化加算等の加算について、産前産後休業や育児・介護休業等を取得した当該職員についても常勤職員の割合に含めることを認める。</v>
      </c>
      <c r="G36" s="107" t="str">
        <f>IFERROR(VLOOKUP($A36,'★共通（5-1-1）'!$A$9:$AH$126,12,FALSE)&amp;"","")</f>
        <v>114</v>
      </c>
      <c r="H36" s="107" t="str">
        <f>IFERROR(VLOOKUP($A36,'★共通（5-1-1）'!$A$9:$AH$126,13,FALSE)&amp;"","")</f>
        <v>114</v>
      </c>
      <c r="I36" s="107" t="str">
        <f>IFERROR(VLOOKUP($A36,'★共通（5-1-1）'!$A$9:$AH$126,21,FALSE)&amp;"","")</f>
        <v>114</v>
      </c>
      <c r="J36" s="107" t="str">
        <f>IFERROR(VLOOKUP($A36,'★共通（5-1-1）'!$A$9:$AH$126,22,FALSE)&amp;"","")</f>
        <v>114</v>
      </c>
      <c r="K36" s="107" t="str">
        <f>IFERROR(VLOOKUP($A36,'★共通（5-1-1）'!$A$9:$AH$126,23,FALSE)&amp;"","")</f>
        <v>114</v>
      </c>
      <c r="L36" s="61"/>
      <c r="M36" s="61"/>
      <c r="N36" s="61"/>
      <c r="O36" s="61"/>
      <c r="P36" s="59"/>
    </row>
    <row r="37" spans="1:16" ht="59.25" customHeight="1">
      <c r="A37" s="105">
        <v>81</v>
      </c>
      <c r="B37" s="105" t="str">
        <f>IFERROR(VLOOKUP($A37,'★共通（5-1-1）'!$A$9:$AH$126,2,FALSE)&amp;"","")</f>
        <v>運営基準の見直し</v>
      </c>
      <c r="C37" s="106" t="str">
        <f>IFERROR(VLOOKUP($A37,'★共通（5-1-1）'!$A$9:$AH$126,3,FALSE)&amp;"","")</f>
        <v>ハラスメント対策の強化</v>
      </c>
      <c r="D37" s="105" t="str">
        <f>IFERROR(VLOOKUP($A37,'★共通（5-1-1）'!$A$9:$AH$126,4,FALSE)&amp;"","")</f>
        <v/>
      </c>
      <c r="E37" s="19" t="str">
        <f>IFERROR(VLOOKUP($A37,'★共通（5-1-1）'!$A$9:$AH$126,5,FALSE)&amp;"","")</f>
        <v/>
      </c>
      <c r="F37" s="106" t="str">
        <f>IFERROR(VLOOKUP($A37,'★共通（5-1-1）'!$A$9:$AH$126,6,FALSE)&amp;"","")</f>
        <v>・介護サービス事業者の適切なハラスメント対策を強化する観点から、全ての介護サービス事業者に、男女雇用機会均等法等におけるハラスメント対策に関する事業者の責務を踏まえつつ、ハラスメント対策を求めることとする。</v>
      </c>
      <c r="G37" s="107" t="str">
        <f>IFERROR(VLOOKUP($A37,'★共通（5-1-1）'!$A$9:$AH$126,12,FALSE)&amp;"","")</f>
        <v>115</v>
      </c>
      <c r="H37" s="107" t="str">
        <f>IFERROR(VLOOKUP($A37,'★共通（5-1-1）'!$A$9:$AH$126,13,FALSE)&amp;"","")</f>
        <v>115</v>
      </c>
      <c r="I37" s="107" t="str">
        <f>IFERROR(VLOOKUP($A37,'★共通（5-1-1）'!$A$9:$AH$126,21,FALSE)&amp;"","")</f>
        <v>115</v>
      </c>
      <c r="J37" s="107" t="str">
        <f>IFERROR(VLOOKUP($A37,'★共通（5-1-1）'!$A$9:$AH$126,22,FALSE)&amp;"","")</f>
        <v>115</v>
      </c>
      <c r="K37" s="107" t="str">
        <f>IFERROR(VLOOKUP($A37,'★共通（5-1-1）'!$A$9:$AH$126,23,FALSE)&amp;"","")</f>
        <v>115</v>
      </c>
      <c r="L37" s="61"/>
      <c r="M37" s="61"/>
      <c r="N37" s="61"/>
      <c r="O37" s="61"/>
      <c r="P37" s="59"/>
    </row>
    <row r="38" spans="1:16" ht="135.75" customHeight="1">
      <c r="A38" s="105">
        <v>85</v>
      </c>
      <c r="B38" s="105" t="str">
        <f>IFERROR(VLOOKUP($A38,'★共通（5-1-1）'!$A$9:$AH$126,2,FALSE)&amp;"","")</f>
        <v>運営基準の見直し</v>
      </c>
      <c r="C38" s="106" t="str">
        <f>IFERROR(VLOOKUP($A38,'★共通（5-1-1）'!$A$9:$AH$126,3,FALSE)&amp;"","")</f>
        <v>会議や多職種連携における ICT の活用</v>
      </c>
      <c r="D38" s="105" t="str">
        <f>IFERROR(VLOOKUP($A38,'★共通（5-1-1）'!$A$9:$AH$126,4,FALSE)&amp;"","")</f>
        <v/>
      </c>
      <c r="E38" s="19" t="str">
        <f>IFERROR(VLOOKUP($A38,'★共通（5-1-1）'!$A$9:$AH$126,5,FALSE)&amp;"","")</f>
        <v/>
      </c>
      <c r="F38" s="106" t="str">
        <f>IFERROR(VLOOKUP($A38,'★共通（5-1-1）'!$A$9:$AH$126,6,FALSE)&amp;"","")</f>
        <v>・運営基準や加算の要件等において実施が求められる各種会議等（利用者の居宅を訪問しての実施が求められるものを除く）について、感染防止や多職種連携の促進の観点から、以下の見直しを行う。
　ア 利用者等が参加せず、医療・介護の関係者のみで実施するものについて、「医療・介護関係事業者における個人情報の適切な取扱のためのガイダンス」及び「医療情報システムの安全管理に関するガイドライン」等を参考にして、テレビ電話等を活用しての実施を認める。
　イ 利用者等が参加して実施するものについて、上記に加えて、利用者等の同意を得た上で、テレビ電話等を活用しての実施を認める。</v>
      </c>
      <c r="G38" s="107" t="str">
        <f>IFERROR(VLOOKUP($A38,'★共通（5-1-1）'!$A$9:$AH$126,12,FALSE)&amp;"","")</f>
        <v>120</v>
      </c>
      <c r="H38" s="107" t="str">
        <f>IFERROR(VLOOKUP($A38,'★共通（5-1-1）'!$A$9:$AH$126,13,FALSE)&amp;"","")</f>
        <v>120</v>
      </c>
      <c r="I38" s="107" t="str">
        <f>IFERROR(VLOOKUP($A38,'★共通（5-1-1）'!$A$9:$AH$126,21,FALSE)&amp;"","")</f>
        <v>120</v>
      </c>
      <c r="J38" s="107" t="str">
        <f>IFERROR(VLOOKUP($A38,'★共通（5-1-1）'!$A$9:$AH$126,22,FALSE)&amp;"","")</f>
        <v>120</v>
      </c>
      <c r="K38" s="107" t="str">
        <f>IFERROR(VLOOKUP($A38,'★共通（5-1-1）'!$A$9:$AH$126,23,FALSE)&amp;"","")</f>
        <v>120</v>
      </c>
    </row>
    <row r="39" spans="1:16" ht="70.5" customHeight="1">
      <c r="A39" s="105">
        <v>87</v>
      </c>
      <c r="B39" s="105" t="str">
        <f>IFERROR(VLOOKUP($A39,'★共通（5-1-1）'!$A$9:$AH$126,2,FALSE)&amp;"","")</f>
        <v>介護報酬の見直し</v>
      </c>
      <c r="C39" s="106" t="str">
        <f>IFERROR(VLOOKUP($A39,'★共通（5-1-1）'!$A$9:$AH$126,3,FALSE)&amp;"","")</f>
        <v>療養通所介護の利用者の状態確認における ICT の活用</v>
      </c>
      <c r="D39" s="105" t="str">
        <f>IFERROR(VLOOKUP($A39,'★共通（5-1-1）'!$A$9:$AH$126,4,FALSE)&amp;"","")</f>
        <v/>
      </c>
      <c r="E39" s="19" t="str">
        <f>IFERROR(VLOOKUP($A39,'★共通（5-1-1）'!$A$9:$AH$126,5,FALSE)&amp;"","")</f>
        <v/>
      </c>
      <c r="F39" s="106" t="str">
        <f>IFERROR(VLOOKUP($A39,'★共通（5-1-1）'!$A$9:$AH$126,6,FALSE)&amp;"","")</f>
        <v>・療養通所介護において、全ての利用者について看護職員が毎回訪問し通所できる状態か確認することを求めていることについて、長期間状態が安定している利用者がいる現状を踏まえ、人材の有効活用を図る観点から、一定の要件を満たす利用者については ICT を活用して状態確認を行うことを可能とする。</v>
      </c>
      <c r="G39" s="107" t="str">
        <f>IFERROR(VLOOKUP($A39,'★共通（5-1-1）'!$A$9:$AH$126,12,FALSE)&amp;"","")</f>
        <v/>
      </c>
      <c r="H39" s="107" t="str">
        <f>IFERROR(VLOOKUP($A39,'★共通（5-1-1）'!$A$9:$AH$126,13,FALSE)&amp;"","")</f>
        <v/>
      </c>
      <c r="I39" s="107" t="str">
        <f>IFERROR(VLOOKUP($A39,'★共通（5-1-1）'!$A$9:$AH$126,21,FALSE)&amp;"","")</f>
        <v/>
      </c>
      <c r="J39" s="107" t="str">
        <f>IFERROR(VLOOKUP($A39,'★共通（5-1-1）'!$A$9:$AH$126,22,FALSE)&amp;"","")</f>
        <v>122</v>
      </c>
      <c r="K39" s="107" t="str">
        <f>IFERROR(VLOOKUP($A39,'★共通（5-1-1）'!$A$9:$AH$126,23,FALSE)&amp;"","")</f>
        <v/>
      </c>
    </row>
    <row r="40" spans="1:16" ht="90.75" customHeight="1">
      <c r="A40" s="105">
        <v>91</v>
      </c>
      <c r="B40" s="105" t="str">
        <f>IFERROR(VLOOKUP($A40,'★共通（5-1-1）'!$A$9:$AH$126,2,FALSE)&amp;"","")</f>
        <v>人員基準・設備基準</v>
      </c>
      <c r="C40" s="106" t="str">
        <f>IFERROR(VLOOKUP($A40,'★共通（5-1-1）'!$A$9:$AH$126,3,FALSE)&amp;"","")</f>
        <v>管理者交代時の研修の修了猶予措置</v>
      </c>
      <c r="D40" s="105" t="str">
        <f>IFERROR(VLOOKUP($A40,'★共通（5-1-1）'!$A$9:$AH$126,4,FALSE)&amp;"","")</f>
        <v/>
      </c>
      <c r="E40" s="19" t="str">
        <f>IFERROR(VLOOKUP($A40,'★共通（5-1-1）'!$A$9:$AH$126,5,FALSE)&amp;"","")</f>
        <v/>
      </c>
      <c r="F40" s="106" t="str">
        <f>IFERROR(VLOOKUP($A40,'★共通（5-1-1）'!$A$9:$AH$126,6,FALSE)&amp;"","")</f>
        <v xml:space="preserve">・管理者の要件とされている認知症介護実践者研修及び認知症対応型サービス事業管理者研修の修了について、研修の実施時期が自治体によって他律的に決定されるものであることを踏まえ、計画作成担当者に係る措置と同様に、管理者が交代する場合において、新たな管理者が、市町村からの推薦を受けて都道府県に研修の申し込みを行い、研修を修了することが確実に見込まれる場合は、研修を修了していなくてもよい取扱いとする。
なお、事業者の新規指定時には、管理者は原則どおり研修を修了していることを必要とする。
</v>
      </c>
      <c r="G40" s="107" t="str">
        <f>IFERROR(VLOOKUP($A40,'★共通（5-1-1）'!$A$9:$AH$126,12,FALSE)&amp;"","")</f>
        <v/>
      </c>
      <c r="H40" s="107" t="str">
        <f>IFERROR(VLOOKUP($A40,'★共通（5-1-1）'!$A$9:$AH$126,13,FALSE)&amp;"","")</f>
        <v/>
      </c>
      <c r="I40" s="107" t="str">
        <f>IFERROR(VLOOKUP($A40,'★共通（5-1-1）'!$A$9:$AH$126,21,FALSE)&amp;"","")</f>
        <v/>
      </c>
      <c r="J40" s="107" t="str">
        <f>IFERROR(VLOOKUP($A40,'★共通（5-1-1）'!$A$9:$AH$126,22,FALSE)&amp;"","")</f>
        <v/>
      </c>
      <c r="K40" s="107" t="str">
        <f>IFERROR(VLOOKUP($A40,'★共通（5-1-1）'!$A$9:$AH$126,23,FALSE)&amp;"","")</f>
        <v>126</v>
      </c>
      <c r="L40" s="55"/>
      <c r="M40" s="55"/>
    </row>
    <row r="41" spans="1:16" ht="90.75" customHeight="1">
      <c r="A41" s="105">
        <v>94</v>
      </c>
      <c r="B41" s="105" t="str">
        <f>IFERROR(VLOOKUP($A41,'★共通（5-1-1）'!$A$9:$AH$126,2,FALSE)&amp;"","")</f>
        <v>人員基準・設備基準</v>
      </c>
      <c r="C41" s="106" t="str">
        <f>IFERROR(VLOOKUP($A41,'★共通（5-1-1）'!$A$9:$AH$126,3,FALSE)&amp;"","")</f>
        <v>管理者の配置基準の緩和</v>
      </c>
      <c r="D41" s="105" t="str">
        <f>IFERROR(VLOOKUP($A41,'★共通（5-1-1）'!$A$9:$AH$126,4,FALSE)&amp;"","")</f>
        <v/>
      </c>
      <c r="E41" s="19" t="str">
        <f>IFERROR(VLOOKUP($A41,'★共通（5-1-1）'!$A$9:$AH$126,5,FALSE)&amp;"","")</f>
        <v/>
      </c>
      <c r="F41" s="106" t="str">
        <f>IFERROR(VLOOKUP($A41,'★共通（5-1-1）'!$A$9:$AH$126,6,FALSE)&amp;"","")</f>
        <v>・共用型認知症対応型通所介護における管理者の配置基準について、人材の有効活用を図る観点から、人員配置基準等が本体施設・事業所と一体のものとして定められていること等を踏まえ、事業所の管理上支障がない場合は、本体施設・事業所の職務とあわせて、共用型認知症対応型通所介護事業所の他の職務に従事することを可能とする。</v>
      </c>
      <c r="G41" s="107" t="str">
        <f>IFERROR(VLOOKUP($A41,'★共通（5-1-1）'!$A$9:$AH$126,12,FALSE)&amp;"","")</f>
        <v/>
      </c>
      <c r="H41" s="107" t="str">
        <f>IFERROR(VLOOKUP($A41,'★共通（5-1-1）'!$A$9:$AH$126,13,FALSE)&amp;"","")</f>
        <v/>
      </c>
      <c r="I41" s="107" t="str">
        <f>IFERROR(VLOOKUP($A41,'★共通（5-1-1）'!$A$9:$AH$126,21,FALSE)&amp;"","")</f>
        <v/>
      </c>
      <c r="J41" s="107" t="str">
        <f>IFERROR(VLOOKUP($A41,'★共通（5-1-1）'!$A$9:$AH$126,22,FALSE)&amp;"","")</f>
        <v/>
      </c>
      <c r="K41" s="107" t="str">
        <f>IFERROR(VLOOKUP($A41,'★共通（5-1-1）'!$A$9:$AH$126,23,FALSE)&amp;"","")</f>
        <v>132</v>
      </c>
      <c r="L41" s="55"/>
    </row>
    <row r="42" spans="1:16" ht="102.75" customHeight="1">
      <c r="A42" s="105">
        <v>97</v>
      </c>
      <c r="B42" s="105" t="str">
        <f>IFERROR(VLOOKUP($A42,'★共通（5-1-1）'!$A$9:$AH$126,2,FALSE)&amp;"","")</f>
        <v>人員基準・設備基準</v>
      </c>
      <c r="C42" s="106" t="str">
        <f>IFERROR(VLOOKUP($A42,'★共通（5-1-1）'!$A$9:$AH$126,3,FALSE)&amp;"","")</f>
        <v>利用者への説明・同意等に係る見直し</v>
      </c>
      <c r="D42" s="105" t="str">
        <f>IFERROR(VLOOKUP($A42,'★共通（5-1-1）'!$A$9:$AH$126,4,FALSE)&amp;"","")</f>
        <v/>
      </c>
      <c r="E42" s="19" t="str">
        <f>IFERROR(VLOOKUP($A42,'★共通（5-1-1）'!$A$9:$AH$126,5,FALSE)&amp;"","")</f>
        <v/>
      </c>
      <c r="F42" s="106" t="str">
        <f>IFERROR(VLOOKUP($A42,'★共通（5-1-1）'!$A$9:$AH$126,6,FALSE)&amp;"","")</f>
        <v xml:space="preserve">・利用者の利便性向上や介護サービス事業者の業務負担軽減の観点から、政府の方針も踏まえ、ケアプランや重要事項説明書等における利用者等への説明・同意について、以下の見直しを行う。
　ア 書面で説明・同意等を行うものについて、電磁的記録による対応を原則認めることとする。
　イ 利用者等の署名・押印について、求めないことが可能であること及びその場合の代替手段を明示するとともに、様式例から押印欄を削除する。
</v>
      </c>
      <c r="G42" s="107" t="str">
        <f>IFERROR(VLOOKUP($A42,'★共通（5-1-1）'!$A$9:$AH$126,12,FALSE)&amp;"","")</f>
        <v>136</v>
      </c>
      <c r="H42" s="107" t="str">
        <f>IFERROR(VLOOKUP($A42,'★共通（5-1-1）'!$A$9:$AH$126,13,FALSE)&amp;"","")</f>
        <v>136</v>
      </c>
      <c r="I42" s="107" t="str">
        <f>IFERROR(VLOOKUP($A42,'★共通（5-1-1）'!$A$9:$AH$126,21,FALSE)&amp;"","")</f>
        <v>136</v>
      </c>
      <c r="J42" s="107" t="str">
        <f>IFERROR(VLOOKUP($A42,'★共通（5-1-1）'!$A$9:$AH$126,22,FALSE)&amp;"","")</f>
        <v>136</v>
      </c>
      <c r="K42" s="107" t="str">
        <f>IFERROR(VLOOKUP($A42,'★共通（5-1-1）'!$A$9:$AH$126,23,FALSE)&amp;"","")</f>
        <v>136</v>
      </c>
    </row>
    <row r="43" spans="1:16" ht="89.25" customHeight="1">
      <c r="A43" s="105">
        <v>98</v>
      </c>
      <c r="B43" s="105" t="str">
        <f>IFERROR(VLOOKUP($A43,'★共通（5-1-1）'!$A$9:$AH$126,2,FALSE)&amp;"","")</f>
        <v>基本方針・指定基準等</v>
      </c>
      <c r="C43" s="106" t="str">
        <f>IFERROR(VLOOKUP($A43,'★共通（5-1-1）'!$A$9:$AH$126,3,FALSE)&amp;"","")</f>
        <v>員数の記載や変更届出の明確化</v>
      </c>
      <c r="D43" s="105" t="str">
        <f>IFERROR(VLOOKUP($A43,'★共通（5-1-1）'!$A$9:$AH$126,4,FALSE)&amp;"","")</f>
        <v/>
      </c>
      <c r="E43" s="19" t="str">
        <f>IFERROR(VLOOKUP($A43,'★共通（5-1-1）'!$A$9:$AH$126,5,FALSE)&amp;"","")</f>
        <v/>
      </c>
      <c r="F43" s="106" t="str">
        <f>IFERROR(VLOOKUP($A43,'★共通（5-1-1）'!$A$9:$AH$126,6,FALSE)&amp;"","")</f>
        <v>・介護サービス事業者の業務負担軽減やいわゆるローカルルールの解消を図る観点から、運営規程や重要事項説明書に記載する従業員の「員数」について、「○○人以上」と記載することが可能であること及び運営規程における「従業者の職種、員数及び職務の内容」について、その変更の届出は年１回で足りることを明確化する。</v>
      </c>
      <c r="G43" s="107" t="str">
        <f>IFERROR(VLOOKUP($A43,'★共通（5-1-1）'!$A$9:$AH$126,12,FALSE)&amp;"","")</f>
        <v>137</v>
      </c>
      <c r="H43" s="107" t="str">
        <f>IFERROR(VLOOKUP($A43,'★共通（5-1-1）'!$A$9:$AH$126,13,FALSE)&amp;"","")</f>
        <v>137</v>
      </c>
      <c r="I43" s="107" t="str">
        <f>IFERROR(VLOOKUP($A43,'★共通（5-1-1）'!$A$9:$AH$126,21,FALSE)&amp;"","")</f>
        <v>137</v>
      </c>
      <c r="J43" s="107" t="str">
        <f>IFERROR(VLOOKUP($A43,'★共通（5-1-1）'!$A$9:$AH$126,22,FALSE)&amp;"","")</f>
        <v>137</v>
      </c>
      <c r="K43" s="107" t="str">
        <f>IFERROR(VLOOKUP($A43,'★共通（5-1-1）'!$A$9:$AH$126,23,FALSE)&amp;"","")</f>
        <v>137</v>
      </c>
    </row>
    <row r="44" spans="1:16" ht="87" customHeight="1">
      <c r="A44" s="105">
        <v>99</v>
      </c>
      <c r="B44" s="105" t="str">
        <f>IFERROR(VLOOKUP($A44,'★共通（5-1-1）'!$A$9:$AH$126,2,FALSE)&amp;"","")</f>
        <v>運営基準の見直し</v>
      </c>
      <c r="C44" s="106" t="str">
        <f>IFERROR(VLOOKUP($A44,'★共通（5-1-1）'!$A$9:$AH$126,3,FALSE)&amp;"","")</f>
        <v>記録の保存等に係る見直し</v>
      </c>
      <c r="D44" s="105" t="str">
        <f>IFERROR(VLOOKUP($A44,'★共通（5-1-1）'!$A$9:$AH$126,4,FALSE)&amp;"","")</f>
        <v/>
      </c>
      <c r="E44" s="19" t="str">
        <f>IFERROR(VLOOKUP($A44,'★共通（5-1-1）'!$A$9:$AH$126,5,FALSE)&amp;"","")</f>
        <v/>
      </c>
      <c r="F44" s="106" t="str">
        <f>IFERROR(VLOOKUP($A44,'★共通（5-1-1）'!$A$9:$AH$126,6,FALSE)&amp;"","")</f>
        <v>・介護サービス事業者の業務負担軽減やいわゆるローカルルールの解消を図る観点から、介護サービス事業者における諸記録の保存、交付等について、適切な個人情報の取り扱いを求めた上で、電磁的な対応を原則認めることとし、その範囲を明確化する。また、記録の保存期間について、他の制度の取り扱いも参考としつつ、明確化を図る。</v>
      </c>
      <c r="G44" s="107" t="str">
        <f>IFERROR(VLOOKUP($A44,'★共通（5-1-1）'!$A$9:$AH$126,12,FALSE)&amp;"","")</f>
        <v>138</v>
      </c>
      <c r="H44" s="107" t="str">
        <f>IFERROR(VLOOKUP($A44,'★共通（5-1-1）'!$A$9:$AH$126,13,FALSE)&amp;"","")</f>
        <v>138</v>
      </c>
      <c r="I44" s="107" t="str">
        <f>IFERROR(VLOOKUP($A44,'★共通（5-1-1）'!$A$9:$AH$126,21,FALSE)&amp;"","")</f>
        <v>138</v>
      </c>
      <c r="J44" s="107" t="str">
        <f>IFERROR(VLOOKUP($A44,'★共通（5-1-1）'!$A$9:$AH$126,22,FALSE)&amp;"","")</f>
        <v>138</v>
      </c>
      <c r="K44" s="107" t="str">
        <f>IFERROR(VLOOKUP($A44,'★共通（5-1-1）'!$A$9:$AH$126,23,FALSE)&amp;"","")</f>
        <v>138</v>
      </c>
    </row>
    <row r="45" spans="1:16" ht="74.25" customHeight="1">
      <c r="A45" s="105">
        <v>100</v>
      </c>
      <c r="B45" s="105" t="str">
        <f>IFERROR(VLOOKUP($A45,'★共通（5-1-1）'!$A$9:$AH$126,2,FALSE)&amp;"","")</f>
        <v>運営基準の見直し</v>
      </c>
      <c r="C45" s="106" t="str">
        <f>IFERROR(VLOOKUP($A45,'★共通（5-1-1）'!$A$9:$AH$126,3,FALSE)&amp;"","")</f>
        <v>運営規程等の掲示に係る見直し</v>
      </c>
      <c r="D45" s="105" t="str">
        <f>IFERROR(VLOOKUP($A45,'★共通（5-1-1）'!$A$9:$AH$126,4,FALSE)&amp;"","")</f>
        <v/>
      </c>
      <c r="E45" s="19" t="str">
        <f>IFERROR(VLOOKUP($A45,'★共通（5-1-1）'!$A$9:$AH$126,5,FALSE)&amp;"","")</f>
        <v/>
      </c>
      <c r="F45" s="106" t="str">
        <f>IFERROR(VLOOKUP($A45,'★共通（5-1-1）'!$A$9:$AH$126,6,FALSE)&amp;"","")</f>
        <v>・介護サービス事業者の業務負担軽減や利用者の利便性の向上を図る観点から、運営規程等の重要事項について、事業所の掲示だけでなく、閲覧可能な形でファイル等で備え置くこと等を可能とする。</v>
      </c>
      <c r="G45" s="107" t="str">
        <f>IFERROR(VLOOKUP($A45,'★共通（5-1-1）'!$A$9:$AH$126,12,FALSE)&amp;"","")</f>
        <v>139</v>
      </c>
      <c r="H45" s="107" t="str">
        <f>IFERROR(VLOOKUP($A45,'★共通（5-1-1）'!$A$9:$AH$126,13,FALSE)&amp;"","")</f>
        <v>139</v>
      </c>
      <c r="I45" s="107" t="str">
        <f>IFERROR(VLOOKUP($A45,'★共通（5-1-1）'!$A$9:$AH$126,21,FALSE)&amp;"","")</f>
        <v>139</v>
      </c>
      <c r="J45" s="107" t="str">
        <f>IFERROR(VLOOKUP($A45,'★共通（5-1-1）'!$A$9:$AH$126,22,FALSE)&amp;"","")</f>
        <v>139</v>
      </c>
      <c r="K45" s="107" t="str">
        <f>IFERROR(VLOOKUP($A45,'★共通（5-1-1）'!$A$9:$AH$126,23,FALSE)&amp;"","")</f>
        <v>139</v>
      </c>
    </row>
    <row r="46" spans="1:16" ht="125.25" customHeight="1">
      <c r="A46" s="105">
        <v>101</v>
      </c>
      <c r="B46" s="105" t="str">
        <f>IFERROR(VLOOKUP($A46,'★共通（5-1-1）'!$A$9:$AH$126,2,FALSE)&amp;"","")</f>
        <v>介護報酬の見直し</v>
      </c>
      <c r="C46" s="106" t="str">
        <f>IFERROR(VLOOKUP($A46,'★共通（5-1-1）'!$A$9:$AH$126,3,FALSE)&amp;"","")</f>
        <v>同一建物減算適用時等の区分支給限度基準額の計算方法の適正化</v>
      </c>
      <c r="D46" s="105" t="str">
        <f>IFERROR(VLOOKUP($A46,'★共通（5-1-1）'!$A$9:$AH$126,4,FALSE)&amp;"","")</f>
        <v>同一建物減算</v>
      </c>
      <c r="E46" s="19" t="str">
        <f>IFERROR(VLOOKUP($A46,'★共通（5-1-1）'!$A$9:$AH$126,5,FALSE)&amp;"","")</f>
        <v/>
      </c>
      <c r="F46" s="106" t="str">
        <f>IFERROR(VLOOKUP($A46,'★共通（5-1-1）'!$A$9:$AH$126,6,FALSE)&amp;"","")</f>
        <v xml:space="preserve">・通所系サービス、多機能系サービスについて、同一建物等居住者に係る減算の適用を受ける者と当該減算の適用を受けない者との公平性の観点から、当該減算等の適用を受ける者の区分支給限度基準額の管理において、減算等の適用前の単位数を用いることとする。
また、通所介護、通所リハビリテーションについて、通常規模型のサービスを利用する者と大規模型のサービスを利用する者との公平性の観点から、大規模型の報酬が適用される事業所を利用する者の区分支給限度基準額の管理において、通常規模型の単位数を用いることとする。
</v>
      </c>
      <c r="G46" s="107" t="str">
        <f>IFERROR(VLOOKUP($A46,'★共通（5-1-1）'!$A$9:$AH$126,12,FALSE)&amp;"","")</f>
        <v>142</v>
      </c>
      <c r="H46" s="107" t="str">
        <f>IFERROR(VLOOKUP($A46,'★共通（5-1-1）'!$A$9:$AH$126,13,FALSE)&amp;"","")</f>
        <v>142</v>
      </c>
      <c r="I46" s="107" t="str">
        <f>IFERROR(VLOOKUP($A46,'★共通（5-1-1）'!$A$9:$AH$126,21,FALSE)&amp;"","")</f>
        <v>142</v>
      </c>
      <c r="J46" s="107" t="str">
        <f>IFERROR(VLOOKUP($A46,'★共通（5-1-1）'!$A$9:$AH$126,22,FALSE)&amp;"","")</f>
        <v>142</v>
      </c>
      <c r="K46" s="107" t="str">
        <f>IFERROR(VLOOKUP($A46,'★共通（5-1-1）'!$A$9:$AH$126,23,FALSE)&amp;"","")</f>
        <v>142</v>
      </c>
    </row>
    <row r="47" spans="1:16" ht="78" customHeight="1">
      <c r="A47" s="105">
        <v>104</v>
      </c>
      <c r="B47" s="105" t="str">
        <f>IFERROR(VLOOKUP($A47,'★共通（5-1-1）'!$A$9:$AH$126,2,FALSE)&amp;"","")</f>
        <v>介護報酬の見直し</v>
      </c>
      <c r="C47" s="106" t="str">
        <f>IFERROR(VLOOKUP($A47,'★共通（5-1-1）'!$A$9:$AH$126,3,FALSE)&amp;"","")</f>
        <v>長期期間利用の介護予防リハビリテーションの適正化</v>
      </c>
      <c r="D47" s="105" t="str">
        <f>IFERROR(VLOOKUP($A47,'★共通（5-1-1）'!$A$9:$AH$126,4,FALSE)&amp;"","")</f>
        <v/>
      </c>
      <c r="E47" s="19" t="str">
        <f>IFERROR(VLOOKUP($A47,'★共通（5-1-1）'!$A$9:$AH$126,5,FALSE)&amp;"","")</f>
        <v/>
      </c>
      <c r="F47" s="106" t="str">
        <f>IFERROR(VLOOKUP($A47,'★共通（5-1-1）'!$A$9:$AH$126,6,FALSE)&amp;"","")</f>
        <v>・近年の受給者数や利用期間及び利用者のADL 等を踏まえ、適切なサービス提供とする観点から、介護予防サービスにおけるリハビリテーションについて、利用開始から一定期間が経過した後の評価の見直しを行う。</v>
      </c>
      <c r="G47" s="107" t="str">
        <f>IFERROR(VLOOKUP($A47,'★共通（5-1-1）'!$A$9:$AH$126,12,FALSE)&amp;"","")</f>
        <v/>
      </c>
      <c r="H47" s="107" t="str">
        <f>IFERROR(VLOOKUP($A47,'★共通（5-1-1）'!$A$9:$AH$126,13,FALSE)&amp;"","")</f>
        <v>145※予防のみ</v>
      </c>
      <c r="I47" s="107" t="str">
        <f>IFERROR(VLOOKUP($A47,'★共通（5-1-1）'!$A$9:$AH$126,21,FALSE)&amp;"","")</f>
        <v/>
      </c>
      <c r="J47" s="107" t="str">
        <f>IFERROR(VLOOKUP($A47,'★共通（5-1-1）'!$A$9:$AH$126,22,FALSE)&amp;"","")</f>
        <v/>
      </c>
      <c r="K47" s="107" t="str">
        <f>IFERROR(VLOOKUP($A47,'★共通（5-1-1）'!$A$9:$AH$126,23,FALSE)&amp;"","")</f>
        <v/>
      </c>
      <c r="L47" s="58"/>
      <c r="M47" s="58"/>
      <c r="N47" s="58"/>
    </row>
    <row r="48" spans="1:16" ht="80.25" customHeight="1">
      <c r="A48" s="105">
        <v>110</v>
      </c>
      <c r="B48" s="105" t="str">
        <f>IFERROR(VLOOKUP($A48,'★共通（5-1-1）'!$A$9:$AH$126,2,FALSE)&amp;"","")</f>
        <v>介護報酬の見直し</v>
      </c>
      <c r="C48" s="106" t="str">
        <f>IFERROR(VLOOKUP($A48,'★共通（5-1-1）'!$A$9:$AH$126,3,FALSE)&amp;"","")</f>
        <v>介護職員処遇改善加算（Ⅳ）及び（Ⅴ）の廃止</v>
      </c>
      <c r="D48" s="105" t="str">
        <f>IFERROR(VLOOKUP($A48,'★共通（5-1-1）'!$A$9:$AH$126,4,FALSE)&amp;"","")</f>
        <v>介護職員処遇改善加算（Ⅳ）廃止
介護職員処遇改善加算（Ⅴ）廃止</v>
      </c>
      <c r="E48" s="19" t="str">
        <f>IFERROR(VLOOKUP($A48,'★共通（5-1-1）'!$A$9:$AH$126,5,FALSE)&amp;"","")</f>
        <v/>
      </c>
      <c r="F48" s="106" t="str">
        <f>IFERROR(VLOOKUP($A48,'★共通（5-1-1）'!$A$9:$AH$126,6,FALSE)&amp;"","")</f>
        <v>・介護職員処遇改善加算（Ⅳ）及び（Ⅴ）について、上位区分の算定が進んでいることを踏まえ、廃止する。その際、令和３年３月末時点で同加算を算定している介護サービス事業者については、１年の経過措置期間を設けることとする。</v>
      </c>
      <c r="G48" s="107" t="str">
        <f>IFERROR(VLOOKUP($A48,'★共通（5-1-1）'!$A$9:$AH$126,12,FALSE)&amp;"","")</f>
        <v>151</v>
      </c>
      <c r="H48" s="107" t="str">
        <f>IFERROR(VLOOKUP($A48,'★共通（5-1-1）'!$A$9:$AH$126,13,FALSE)&amp;"","")</f>
        <v>151</v>
      </c>
      <c r="I48" s="107" t="str">
        <f>IFERROR(VLOOKUP($A48,'★共通（5-1-1）'!$A$9:$AH$126,21,FALSE)&amp;"","")</f>
        <v>151</v>
      </c>
      <c r="J48" s="107" t="str">
        <f>IFERROR(VLOOKUP($A48,'★共通（5-1-1）'!$A$9:$AH$126,22,FALSE)&amp;"","")</f>
        <v>151</v>
      </c>
      <c r="K48" s="107" t="str">
        <f>IFERROR(VLOOKUP($A48,'★共通（5-1-1）'!$A$9:$AH$126,23,FALSE)&amp;"","")</f>
        <v>151</v>
      </c>
      <c r="L48" s="55"/>
      <c r="M48" s="55"/>
      <c r="N48" s="55"/>
      <c r="O48" s="55"/>
    </row>
    <row r="49" spans="1:11" ht="235.5" customHeight="1">
      <c r="A49" s="105">
        <v>112</v>
      </c>
      <c r="B49" s="105" t="str">
        <f>IFERROR(VLOOKUP($A49,'★共通（5-1-1）'!$A$9:$AH$126,2,FALSE)&amp;"","")</f>
        <v>運営基準の見直し</v>
      </c>
      <c r="C49" s="106" t="str">
        <f>IFERROR(VLOOKUP($A49,'★共通（5-1-1）'!$A$9:$AH$126,3,FALSE)&amp;"","")</f>
        <v>サービス付き高齢者向け住宅等における適正なサービス提供の確保</v>
      </c>
      <c r="D49" s="105" t="str">
        <f>IFERROR(VLOOKUP($A49,'★共通（5-1-1）'!$A$9:$AH$126,4,FALSE)&amp;"","")</f>
        <v/>
      </c>
      <c r="E49" s="19" t="str">
        <f>IFERROR(VLOOKUP($A49,'★共通（5-1-1）'!$A$9:$AH$126,5,FALSE)&amp;"","")</f>
        <v/>
      </c>
      <c r="F49" s="106" t="str">
        <f>IFERROR(VLOOKUP($A49,'★共通（5-1-1）'!$A$9:$AH$126,6,FALSE)&amp;"","")</f>
        <v xml:space="preserve">・サービス付き高齢者向け住宅等における適正なサービス提供を確保する観点から、以下の対応を行う。
　ア 訪問系サービス（定期巡回・随時対応型訪問介護看護を除く）、通所系サービス（地域密着型通所介護、認知症対応型通所介護を除く）及び福祉用具貸与について、事業所と同一の建物に居住する利用者に対してサービス提供を行う場合には、当該建物に居住する利用者以外に対してもサービス提供を行うよう努めることとする。また、事業所を市町村等が指定する際に、例えば、当該事業所の利用者のうち一定割合以上を当該事業所に併設する集合住宅以外の利用者とするよう努める、あるいはしなければならない等の条件を付することは差し支えないことを明確化する。
　イ 同一のサービス付き高齢者向け住宅等に居住する者のケアプランについて、区分支給限度基準額の利用割合が高い者が多い場合に、併設事業所の特定を行いつつ、当該ケアプランを作成する居宅介護支援事業者を事業所単位で抽出するなどの点検・検証を行うとともに、サービス付き高齢者向け住宅等における家賃の確認や利用者のケアプランの確認を行うことなどを通じて、介護保険サービスが入居者の自立支援等につながっているかの観点も考慮しながら、指導監督権限を持つ自治体による更なる指導の徹底を図る。居宅介護支援事業所を事業所単位で抽出するなどの点検・検証については、効率的な点検・検証の仕組みの周知期間の確保等のため、10 月から施行する。
</v>
      </c>
      <c r="G49" s="107" t="str">
        <f>IFERROR(VLOOKUP($A49,'★共通（5-1-1）'!$A$9:$AH$126,12,FALSE)&amp;"","")</f>
        <v>153</v>
      </c>
      <c r="H49" s="107" t="str">
        <f>IFERROR(VLOOKUP($A49,'★共通（5-1-1）'!$A$9:$AH$126,13,FALSE)&amp;"","")</f>
        <v>153</v>
      </c>
      <c r="I49" s="107" t="str">
        <f>IFERROR(VLOOKUP($A49,'★共通（5-1-1）'!$A$9:$AH$126,21,FALSE)&amp;"","")</f>
        <v/>
      </c>
      <c r="J49" s="107" t="str">
        <f>IFERROR(VLOOKUP($A49,'★共通（5-1-1）'!$A$9:$AH$126,22,FALSE)&amp;"","")</f>
        <v>153</v>
      </c>
      <c r="K49" s="107" t="str">
        <f>IFERROR(VLOOKUP($A49,'★共通（5-1-1）'!$A$9:$AH$126,23,FALSE)&amp;"","")</f>
        <v/>
      </c>
    </row>
    <row r="50" spans="1:11" ht="96" customHeight="1">
      <c r="A50" s="105">
        <v>113</v>
      </c>
      <c r="B50" s="105" t="str">
        <f>IFERROR(VLOOKUP($A50,'★共通（5-1-1）'!$A$9:$AH$126,2,FALSE)&amp;"","")</f>
        <v>介護報酬の見直し</v>
      </c>
      <c r="C50" s="106" t="str">
        <f>IFERROR(VLOOKUP($A50,'★共通（5-1-1）'!$A$9:$AH$126,3,FALSE)&amp;"","")</f>
        <v>療養通所介護の報酬体系の見直し</v>
      </c>
      <c r="D50" s="105" t="str">
        <f>IFERROR(VLOOKUP($A50,'★共通（5-1-1）'!$A$9:$AH$126,4,FALSE)&amp;"","")</f>
        <v>個別送迎体制加算（廃止）
入浴介助体制強化加算（廃止）</v>
      </c>
      <c r="E50" s="19" t="str">
        <f>IFERROR(VLOOKUP($A50,'★共通（5-1-1）'!$A$9:$AH$126,5,FALSE)&amp;"","")</f>
        <v/>
      </c>
      <c r="F50" s="106" t="str">
        <f>IFERROR(VLOOKUP($A50,'★共通（5-1-1）'!$A$9:$AH$126,6,FALSE)&amp;"","")</f>
        <v>・療養通所介護について、医療と介護の両方のニーズを持つ中重度の要介護者の状態やニーズに合わせた柔軟なサービス提供を図る観点から、日単位の報酬体系から、月単位の包括報酬とする見直しを行う。単位数は、個別送迎体制強化加算及び入浴介助体制強化加算に係る評価を含めた上で、平均的な利用時間、利用回数等を踏まえて設定する。また、利用者負担にも配慮し、サービス提供量が過少である場合は減算することとする。</v>
      </c>
      <c r="G50" s="107" t="str">
        <f>IFERROR(VLOOKUP($A50,'★共通（5-1-1）'!$A$9:$AH$126,12,FALSE)&amp;"","")</f>
        <v/>
      </c>
      <c r="H50" s="107" t="str">
        <f>IFERROR(VLOOKUP($A50,'★共通（5-1-1）'!$A$9:$AH$126,13,FALSE)&amp;"","")</f>
        <v/>
      </c>
      <c r="I50" s="107" t="str">
        <f>IFERROR(VLOOKUP($A50,'★共通（5-1-1）'!$A$9:$AH$126,21,FALSE)&amp;"","")</f>
        <v/>
      </c>
      <c r="J50" s="107" t="str">
        <f>IFERROR(VLOOKUP($A50,'★共通（5-1-1）'!$A$9:$AH$126,22,FALSE)&amp;"","")</f>
        <v>155</v>
      </c>
      <c r="K50" s="107" t="str">
        <f>IFERROR(VLOOKUP($A50,'★共通（5-1-1）'!$A$9:$AH$126,23,FALSE)&amp;"","")</f>
        <v/>
      </c>
    </row>
    <row r="51" spans="1:11" ht="99" customHeight="1">
      <c r="A51" s="105">
        <v>116</v>
      </c>
      <c r="B51" s="105" t="str">
        <f>IFERROR(VLOOKUP($A51,'★共通（5-1-1）'!$A$9:$AH$126,2,FALSE)&amp;"","")</f>
        <v>運営基準の見直し</v>
      </c>
      <c r="C51" s="106" t="str">
        <f>IFERROR(VLOOKUP($A51,'★共通（5-1-1）'!$A$9:$AH$126,3,FALSE)&amp;"","")</f>
        <v>高齢者虐待防止の推進</v>
      </c>
      <c r="D51" s="105" t="str">
        <f>IFERROR(VLOOKUP($A51,'★共通（5-1-1）'!$A$9:$AH$126,4,FALSE)&amp;"","")</f>
        <v/>
      </c>
      <c r="E51" s="19" t="str">
        <f>IFERROR(VLOOKUP($A51,'★共通（5-1-1）'!$A$9:$AH$126,5,FALSE)&amp;"","")</f>
        <v/>
      </c>
      <c r="F51" s="106" t="str">
        <f>IFERROR(VLOOKUP($A51,'★共通（5-1-1）'!$A$9:$AH$126,6,FALSE)&amp;"","")</f>
        <v>・障害福祉サービスにおける対応も踏まえ、全ての介護サービス事業者を対象に、利用者の人権の擁護、虐待の防止等の観点から、虐待の発生又はその再発を防止するための委員会の開催、指針の整備、研修の実施、担当者を定めることを義務づける。その際、３年の経過措置期間を設けることとする。</v>
      </c>
      <c r="G51" s="107" t="str">
        <f>IFERROR(VLOOKUP($A51,'★共通（5-1-1）'!$A$9:$AH$126,12,FALSE)&amp;"","")</f>
        <v>159</v>
      </c>
      <c r="H51" s="107" t="str">
        <f>IFERROR(VLOOKUP($A51,'★共通（5-1-1）'!$A$9:$AH$126,13,FALSE)&amp;"","")</f>
        <v>159</v>
      </c>
      <c r="I51" s="107" t="str">
        <f>IFERROR(VLOOKUP($A51,'★共通（5-1-1）'!$A$9:$AH$126,21,FALSE)&amp;"","")</f>
        <v>159</v>
      </c>
      <c r="J51" s="107" t="str">
        <f>IFERROR(VLOOKUP($A51,'★共通（5-1-1）'!$A$9:$AH$126,22,FALSE)&amp;"","")</f>
        <v>159</v>
      </c>
      <c r="K51" s="107" t="str">
        <f>IFERROR(VLOOKUP($A51,'★共通（5-1-1）'!$A$9:$AH$126,23,FALSE)&amp;"","")</f>
        <v>159</v>
      </c>
    </row>
    <row r="52" spans="1:11" ht="212.25" customHeight="1">
      <c r="A52" s="105">
        <v>118</v>
      </c>
      <c r="B52" s="105" t="str">
        <f>IFERROR(VLOOKUP($A52,'★共通（5-1-1）'!$A$9:$AH$126,2,FALSE)&amp;"","")</f>
        <v>基本方針・指定基準等</v>
      </c>
      <c r="C52" s="106" t="str">
        <f>IFERROR(VLOOKUP($A52,'★共通（5-1-1）'!$A$9:$AH$126,3,FALSE)&amp;"","")</f>
        <v>地域区分</v>
      </c>
      <c r="D52" s="105" t="str">
        <f>IFERROR(VLOOKUP($A52,'★共通（5-1-1）'!$A$9:$AH$126,4,FALSE)&amp;"","")</f>
        <v/>
      </c>
      <c r="E52" s="19" t="str">
        <f>IFERROR(VLOOKUP($A52,'★共通（5-1-1）'!$A$9:$AH$126,5,FALSE)&amp;"","")</f>
        <v/>
      </c>
      <c r="F52" s="106" t="str">
        <f>IFERROR(VLOOKUP($A52,'★共通（5-1-1）'!$A$9:$AH$126,6,FALSE)&amp;"","")</f>
        <v>・地域区分については、「居宅介護支援事業所の管理者要件等に関する審議報告」（令和元年12 月17 日社会保障審議会介護給付費分科会）において、特例（※１）と経過措置（※２）の適用について、対象地域に対して、関係者の意見を踏まえて適切に判断するよう求めるとともに、新たな設定方法の適用についての意向を十分に確認した上で、財政中立の原則の下、令和３年度介護報酬改定において実施することが適当であるとされた。これを受けて、自治体に対して地域区分に関する意向調査を行ったところであり、その結果を令和３年度からの地域区分の級地に反映する。
（※１）隣接地域全ての地域区分が、当該地域より高い又は低い地域について、当該地域の地域区分の設定値から隣接地域の地域区分の中で一番低い区分までの範囲内で選択できることとする。あわせて、隣接地域の中に地域区分が高い地域が複数あり、その地域と当該地域の級地の差が４級地以上ある地域手当の設定がない地域（０％）又は・ 隣接地域の中に地域区分が低い地域が複数あり、その地域と当該地域の級地の差が４級地以上ある地域について、当該地域の地域区分の設定値から隣接地域のうち一番低い区分までの範囲内において区分を選択できることとする。
（※２）当該地域における平成27～29 年度の地域区分の設定値から地域区分の設定方法を適用した後の最終的な設定値までの範囲内で設定を可能とするもの（令和５年度末まで）</v>
      </c>
      <c r="G52" s="107" t="str">
        <f>IFERROR(VLOOKUP($A52,'★共通（5-1-1）'!$A$9:$AH$126,12,FALSE)&amp;"","")</f>
        <v>161
・
162</v>
      </c>
      <c r="H52" s="107" t="str">
        <f>IFERROR(VLOOKUP($A52,'★共通（5-1-1）'!$A$9:$AH$126,13,FALSE)&amp;"","")</f>
        <v>161
・
162</v>
      </c>
      <c r="I52" s="107" t="str">
        <f>IFERROR(VLOOKUP($A52,'★共通（5-1-1）'!$A$9:$AH$126,21,FALSE)&amp;"","")</f>
        <v>161
・
162</v>
      </c>
      <c r="J52" s="107" t="str">
        <f>IFERROR(VLOOKUP($A52,'★共通（5-1-1）'!$A$9:$AH$126,22,FALSE)&amp;"","")</f>
        <v>161
・
162</v>
      </c>
      <c r="K52" s="107" t="str">
        <f>IFERROR(VLOOKUP($A52,'★共通（5-1-1）'!$A$9:$AH$126,23,FALSE)&amp;"","")</f>
        <v>161
・
162</v>
      </c>
    </row>
    <row r="53" spans="1:11" ht="96.75" customHeight="1">
      <c r="C53" s="58"/>
      <c r="D53" s="53"/>
      <c r="E53" s="59"/>
      <c r="F53" s="58"/>
    </row>
    <row r="54" spans="1:11" ht="96.75" customHeight="1">
      <c r="C54" s="58"/>
      <c r="D54" s="53"/>
      <c r="E54" s="59"/>
      <c r="F54" s="58"/>
    </row>
    <row r="55" spans="1:11" ht="96.75" customHeight="1">
      <c r="C55" s="58"/>
      <c r="D55" s="53"/>
      <c r="E55" s="59"/>
      <c r="F55" s="58"/>
    </row>
    <row r="56" spans="1:11" ht="96.75" customHeight="1">
      <c r="C56" s="58"/>
      <c r="D56" s="53"/>
      <c r="E56" s="59"/>
      <c r="F56" s="58"/>
    </row>
    <row r="57" spans="1:11" ht="96.75" customHeight="1">
      <c r="C57" s="58"/>
      <c r="D57" s="53"/>
      <c r="E57" s="59"/>
      <c r="F57" s="58"/>
    </row>
    <row r="58" spans="1:11" ht="96.75" customHeight="1">
      <c r="C58" s="58"/>
      <c r="D58" s="53"/>
      <c r="E58" s="59"/>
      <c r="F58" s="58"/>
    </row>
    <row r="59" spans="1:11" ht="96.75" customHeight="1">
      <c r="C59" s="58"/>
      <c r="D59" s="53"/>
      <c r="E59" s="59"/>
      <c r="F59" s="94"/>
    </row>
    <row r="60" spans="1:11" ht="96.75" customHeight="1">
      <c r="C60" s="58"/>
      <c r="D60" s="53"/>
      <c r="E60" s="59"/>
      <c r="F60" s="94"/>
    </row>
    <row r="61" spans="1:11" ht="96.75" customHeight="1"/>
    <row r="62" spans="1:11" ht="96.75" customHeight="1"/>
    <row r="63" spans="1:11" ht="96.75" customHeight="1"/>
    <row r="64" spans="1:11" ht="96.75" customHeight="1"/>
    <row r="65" ht="96.75" customHeight="1"/>
    <row r="66" ht="96.75" customHeight="1"/>
    <row r="67" ht="96.75" customHeight="1"/>
  </sheetData>
  <autoFilter ref="A6:P52"/>
  <mergeCells count="8">
    <mergeCell ref="B1:K1"/>
    <mergeCell ref="B2:K2"/>
    <mergeCell ref="B3:K3"/>
    <mergeCell ref="B5:B7"/>
    <mergeCell ref="C5:C7"/>
    <mergeCell ref="E5:E7"/>
    <mergeCell ref="F5:F7"/>
    <mergeCell ref="G4:K4"/>
  </mergeCells>
  <phoneticPr fontId="2"/>
  <pageMargins left="0.51181102362204722" right="0.70866141732283472" top="0.74803149606299213" bottom="0.74803149606299213" header="0.31496062992125984" footer="0.31496062992125984"/>
  <pageSetup paperSize="9" scale="34" orientation="portrait" r:id="rId1"/>
  <headerFooter>
    <oddHeader>&amp;R資料5-1-3</oddHeader>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1"/>
  <sheetViews>
    <sheetView view="pageBreakPreview" topLeftCell="A4" zoomScale="75" zoomScaleNormal="75" zoomScaleSheetLayoutView="75" workbookViewId="0">
      <selection activeCell="B12" sqref="B12"/>
    </sheetView>
  </sheetViews>
  <sheetFormatPr defaultColWidth="9" defaultRowHeight="13.5"/>
  <cols>
    <col min="1" max="1" width="9" style="53"/>
    <col min="2" max="2" width="19.375" style="53" customWidth="1"/>
    <col min="3" max="3" width="47.125" style="57" customWidth="1"/>
    <col min="4" max="4" width="23.5" style="56" customWidth="1"/>
    <col min="5" max="5" width="8.125" style="56" customWidth="1"/>
    <col min="6" max="6" width="88.375" style="68" customWidth="1"/>
    <col min="7" max="13" width="14.625" style="53" customWidth="1"/>
    <col min="14" max="17" width="3.5" style="53" customWidth="1"/>
    <col min="18" max="18" width="13" style="53" customWidth="1"/>
    <col min="19" max="16384" width="9" style="53"/>
  </cols>
  <sheetData>
    <row r="1" spans="1:18" s="89" customFormat="1" ht="67.5" customHeight="1">
      <c r="B1" s="164" t="s">
        <v>761</v>
      </c>
      <c r="C1" s="164"/>
      <c r="D1" s="164"/>
      <c r="E1" s="164"/>
      <c r="F1" s="164"/>
      <c r="G1" s="164"/>
      <c r="H1" s="164"/>
      <c r="I1" s="164"/>
      <c r="J1" s="164"/>
      <c r="K1" s="164"/>
      <c r="L1" s="164"/>
      <c r="M1" s="164"/>
    </row>
    <row r="2" spans="1:18" s="89" customFormat="1" ht="24" customHeight="1">
      <c r="B2" s="165" t="s">
        <v>454</v>
      </c>
      <c r="C2" s="165"/>
      <c r="D2" s="165"/>
      <c r="E2" s="165"/>
      <c r="F2" s="165"/>
      <c r="G2" s="165"/>
      <c r="H2" s="165"/>
      <c r="I2" s="165"/>
      <c r="J2" s="165"/>
      <c r="K2" s="165"/>
      <c r="L2" s="165"/>
      <c r="M2" s="165"/>
    </row>
    <row r="3" spans="1:18" s="89" customFormat="1" ht="23.25" customHeight="1">
      <c r="B3" s="166"/>
      <c r="C3" s="166"/>
      <c r="D3" s="166"/>
      <c r="E3" s="166"/>
      <c r="F3" s="166"/>
      <c r="G3" s="166"/>
      <c r="H3" s="166"/>
      <c r="I3" s="166"/>
      <c r="J3" s="166"/>
      <c r="K3" s="166"/>
      <c r="L3" s="166"/>
      <c r="M3" s="166"/>
    </row>
    <row r="4" spans="1:18" s="90" customFormat="1" ht="32.25" customHeight="1">
      <c r="B4" s="108"/>
      <c r="C4" s="109"/>
      <c r="D4" s="110"/>
      <c r="E4" s="110"/>
      <c r="F4" s="110"/>
      <c r="G4" s="167" t="s">
        <v>752</v>
      </c>
      <c r="H4" s="167"/>
      <c r="I4" s="167" t="s">
        <v>753</v>
      </c>
      <c r="J4" s="167"/>
      <c r="K4" s="167" t="s">
        <v>754</v>
      </c>
      <c r="L4" s="167"/>
      <c r="M4" s="167"/>
    </row>
    <row r="5" spans="1:18" s="87" customFormat="1" ht="24.75" customHeight="1">
      <c r="B5" s="152" t="s">
        <v>449</v>
      </c>
      <c r="C5" s="155" t="s">
        <v>447</v>
      </c>
      <c r="D5" s="91"/>
      <c r="E5" s="158" t="s">
        <v>445</v>
      </c>
      <c r="F5" s="155" t="s">
        <v>848</v>
      </c>
      <c r="G5" s="97">
        <v>8</v>
      </c>
      <c r="H5" s="92">
        <v>9</v>
      </c>
      <c r="I5" s="97">
        <v>18</v>
      </c>
      <c r="J5" s="97">
        <v>22</v>
      </c>
      <c r="K5" s="92">
        <v>10</v>
      </c>
      <c r="L5" s="97">
        <v>20</v>
      </c>
      <c r="M5" s="97">
        <v>19</v>
      </c>
      <c r="N5" s="98"/>
      <c r="O5" s="99"/>
    </row>
    <row r="6" spans="1:18" s="87" customFormat="1" ht="48" customHeight="1">
      <c r="B6" s="153"/>
      <c r="C6" s="156"/>
      <c r="D6" s="123" t="s">
        <v>847</v>
      </c>
      <c r="E6" s="159"/>
      <c r="F6" s="161"/>
      <c r="G6" s="100" t="s">
        <v>15</v>
      </c>
      <c r="H6" s="100" t="s">
        <v>16</v>
      </c>
      <c r="I6" s="100" t="s">
        <v>25</v>
      </c>
      <c r="J6" s="100" t="s">
        <v>28</v>
      </c>
      <c r="K6" s="100" t="s">
        <v>17</v>
      </c>
      <c r="L6" s="100" t="s">
        <v>26</v>
      </c>
      <c r="M6" s="100" t="s">
        <v>455</v>
      </c>
    </row>
    <row r="7" spans="1:18" s="87" customFormat="1" ht="24" customHeight="1">
      <c r="B7" s="154"/>
      <c r="C7" s="157"/>
      <c r="D7" s="112"/>
      <c r="E7" s="160"/>
      <c r="F7" s="162"/>
      <c r="G7" s="101"/>
      <c r="H7" s="102"/>
      <c r="I7" s="113" t="s">
        <v>751</v>
      </c>
      <c r="J7" s="113" t="s">
        <v>751</v>
      </c>
      <c r="K7" s="101"/>
      <c r="L7" s="113" t="s">
        <v>751</v>
      </c>
      <c r="M7" s="113" t="s">
        <v>751</v>
      </c>
    </row>
    <row r="8" spans="1:18" ht="139.5" customHeight="1">
      <c r="A8" s="105">
        <v>1</v>
      </c>
      <c r="B8" s="105" t="str">
        <f>IFERROR(VLOOKUP($A8,'★共通（5-1-1）'!$A$9:$AH$126,2,FALSE)&amp;"","")</f>
        <v>基本方針・指定基準等</v>
      </c>
      <c r="C8" s="106" t="str">
        <f>IFERROR(VLOOKUP($A8,'★共通（5-1-1）'!$A$9:$AH$126,3,FALSE)&amp;"","")</f>
        <v>感染症対策の強化</v>
      </c>
      <c r="D8" s="105" t="str">
        <f>IFERROR(VLOOKUP($A8,'★共通（5-1-1）'!$A$9:$AH$126,4,FALSE)&amp;"","")</f>
        <v/>
      </c>
      <c r="E8" s="19" t="str">
        <f>IFERROR(VLOOKUP($A8,'★共通（5-1-1）'!$A$9:$AH$126,5,FALSE)&amp;"","")</f>
        <v/>
      </c>
      <c r="F8" s="106" t="str">
        <f>IFERROR(VLOOKUP($A8,'★共通（5-1-1）'!$A$9:$AH$126,6,FALSE)&amp;"","")</f>
        <v>・介護サービス事業者に、感染症の発生及びまん延等に関する取組の徹底を求める観点から、以下の取組を義務づける。その際、３年の経過措置期間を設けることとする。
ア 施設系サービスについて、現行の委員会の開催、指針の整備、研修の実施等に加え、訓練（シミュレーション）の実施
イ その他のサービス（訪問系サービス、通所系サービス、短期入所系サービス、多機能系サービス、福祉用具貸与、居宅介護支援、居住系サービス）について、委員会の開催、指針の整備、研修の実施、訓練（シミュレーション）の実施等</v>
      </c>
      <c r="G8" s="107" t="str">
        <f>IFERROR(VLOOKUP($A8,'★共通（5-1-1）'!$A$9:$AH$126,14,FALSE)&amp;"","")</f>
        <v>3</v>
      </c>
      <c r="H8" s="107" t="str">
        <f>IFERROR(VLOOKUP($A8,'★共通（5-1-1）'!$A$9:$AH$126,15,FALSE)&amp;"","")</f>
        <v>3</v>
      </c>
      <c r="I8" s="107" t="str">
        <f>IFERROR(VLOOKUP($A8,'★共通（5-1-1）'!$A$9:$AH$126,24,FALSE)&amp;"","")</f>
        <v>3</v>
      </c>
      <c r="J8" s="107" t="str">
        <f>IFERROR(VLOOKUP($A8,'★共通（5-1-1）'!$A$9:$AH$126,28,FALSE)&amp;"","")</f>
        <v>3</v>
      </c>
      <c r="K8" s="107" t="str">
        <f>IFERROR(VLOOKUP($A8,'★共通（5-1-1）'!$A$9:$AH$126,16,FALSE)&amp;"","")</f>
        <v>3</v>
      </c>
      <c r="L8" s="107" t="str">
        <f>IFERROR(VLOOKUP($A8,'★共通（5-1-1）'!$A$9:$AH$126,26,FALSE)&amp;"","")</f>
        <v>3</v>
      </c>
      <c r="M8" s="107" t="str">
        <f>IFERROR(VLOOKUP($A8,'★共通（5-1-1）'!$A$9:$AH$126,25,FALSE)&amp;"","")</f>
        <v>3</v>
      </c>
      <c r="N8" s="58"/>
      <c r="O8" s="62"/>
      <c r="P8" s="62"/>
      <c r="Q8" s="62"/>
      <c r="R8" s="59"/>
    </row>
    <row r="9" spans="1:18" ht="89.25" customHeight="1">
      <c r="A9" s="105">
        <v>2</v>
      </c>
      <c r="B9" s="105" t="str">
        <f>IFERROR(VLOOKUP($A9,'★共通（5-1-1）'!$A$9:$AH$126,2,FALSE)&amp;"","")</f>
        <v>基本方針・指定基準等</v>
      </c>
      <c r="C9" s="106" t="str">
        <f>IFERROR(VLOOKUP($A9,'★共通（5-1-1）'!$A$9:$AH$126,3,FALSE)&amp;"","")</f>
        <v>業務継続に向けた取組の強化</v>
      </c>
      <c r="D9" s="105" t="str">
        <f>IFERROR(VLOOKUP($A9,'★共通（5-1-1）'!$A$9:$AH$126,4,FALSE)&amp;"","")</f>
        <v/>
      </c>
      <c r="E9" s="19" t="str">
        <f>IFERROR(VLOOKUP($A9,'★共通（5-1-1）'!$A$9:$AH$126,5,FALSE)&amp;"","")</f>
        <v/>
      </c>
      <c r="F9" s="106" t="str">
        <f>IFERROR(VLOOKUP($A9,'★共通（5-1-1）'!$A$9:$AH$126,6,FALSE)&amp;"","")</f>
        <v>・感染症や災害が発生した場合であっても、必要な介護サービスが継続的に提供できる体制を構築する観点から、全ての介護サービス事業者を対象に、業務継続に向けた計画等の策定、研修の実施、訓練（シミュレーション）の実施等を義務づける。その際、３年の経過措置期間を設けることとする。
（参考）BCPガイドラインについて
https://www.mhlw.go.jp/stf/seisakunitsuite/bunya/hukushi_kaigo/kaigo_koureisha/taisakumatome_13635.html</v>
      </c>
      <c r="G9" s="107" t="str">
        <f>IFERROR(VLOOKUP($A9,'★共通（5-1-1）'!$A$9:$AH$126,14,FALSE)&amp;"","")</f>
        <v>4</v>
      </c>
      <c r="H9" s="107" t="str">
        <f>IFERROR(VLOOKUP($A9,'★共通（5-1-1）'!$A$9:$AH$126,15,FALSE)&amp;"","")</f>
        <v>4</v>
      </c>
      <c r="I9" s="107" t="str">
        <f>IFERROR(VLOOKUP($A9,'★共通（5-1-1）'!$A$9:$AH$126,24,FALSE)&amp;"","")</f>
        <v>4</v>
      </c>
      <c r="J9" s="107" t="str">
        <f>IFERROR(VLOOKUP($A9,'★共通（5-1-1）'!$A$9:$AH$126,28,FALSE)&amp;"","")</f>
        <v>4</v>
      </c>
      <c r="K9" s="107" t="str">
        <f>IFERROR(VLOOKUP($A9,'★共通（5-1-1）'!$A$9:$AH$126,16,FALSE)&amp;"","")</f>
        <v>4</v>
      </c>
      <c r="L9" s="107" t="str">
        <f>IFERROR(VLOOKUP($A9,'★共通（5-1-1）'!$A$9:$AH$126,26,FALSE)&amp;"","")</f>
        <v>4</v>
      </c>
      <c r="M9" s="107" t="str">
        <f>IFERROR(VLOOKUP($A9,'★共通（5-1-1）'!$A$9:$AH$126,25,FALSE)&amp;"","")</f>
        <v>4</v>
      </c>
      <c r="N9" s="65"/>
      <c r="O9" s="65"/>
      <c r="P9" s="65"/>
      <c r="Q9" s="65"/>
      <c r="R9" s="59"/>
    </row>
    <row r="10" spans="1:18" ht="104.25" customHeight="1">
      <c r="A10" s="105">
        <v>3</v>
      </c>
      <c r="B10" s="105" t="str">
        <f>IFERROR(VLOOKUP($A10,'★共通（5-1-1）'!$A$9:$AH$126,2,FALSE)&amp;"","")</f>
        <v>基本方針・指定基準等</v>
      </c>
      <c r="C10" s="106" t="str">
        <f>IFERROR(VLOOKUP($A10,'★共通（5-1-1）'!$A$9:$AH$126,3,FALSE)&amp;"","")</f>
        <v>災害への地域と連携した対応の強化</v>
      </c>
      <c r="D10" s="105" t="str">
        <f>IFERROR(VLOOKUP($A10,'★共通（5-1-1）'!$A$9:$AH$126,4,FALSE)&amp;"","")</f>
        <v/>
      </c>
      <c r="E10" s="19" t="str">
        <f>IFERROR(VLOOKUP($A10,'★共通（5-1-1）'!$A$9:$AH$126,5,FALSE)&amp;"","")</f>
        <v/>
      </c>
      <c r="F10" s="106" t="str">
        <f>IFERROR(VLOOKUP($A10,'★共通（5-1-1）'!$A$9:$AH$126,6,FALSE)&amp;"","")</f>
        <v>・災害への対応においては、地域との連携が不可欠であることを踏まえ、非常災害対策（計画策定、関係機関との連携体制の確保、避難等訓練の実施等）が求められる介護サービス事業者を対象に、小規模多機能型居宅介護等の例を参考に、訓練の実施に当たって、地域住民の参加が得られるよう連携に努めなければならないこととする。</v>
      </c>
      <c r="G10" s="107" t="str">
        <f>IFERROR(VLOOKUP($A10,'★共通（5-1-1）'!$A$9:$AH$126,14,FALSE)&amp;"","")</f>
        <v>5</v>
      </c>
      <c r="H10" s="107" t="str">
        <f>IFERROR(VLOOKUP($A10,'★共通（5-1-1）'!$A$9:$AH$126,15,FALSE)&amp;"","")</f>
        <v>5</v>
      </c>
      <c r="I10" s="107" t="str">
        <f>IFERROR(VLOOKUP($A10,'★共通（5-1-1）'!$A$9:$AH$126,24,FALSE)&amp;"","")</f>
        <v/>
      </c>
      <c r="J10" s="107" t="str">
        <f>IFERROR(VLOOKUP($A10,'★共通（5-1-1）'!$A$9:$AH$126,28,FALSE)&amp;"","")</f>
        <v/>
      </c>
      <c r="K10" s="107" t="str">
        <f>IFERROR(VLOOKUP($A10,'★共通（5-1-1）'!$A$9:$AH$126,16,FALSE)&amp;"","")</f>
        <v>5</v>
      </c>
      <c r="L10" s="107" t="str">
        <f>IFERROR(VLOOKUP($A10,'★共通（5-1-1）'!$A$9:$AH$126,26,FALSE)&amp;"","")</f>
        <v>5</v>
      </c>
      <c r="M10" s="107" t="str">
        <f>IFERROR(VLOOKUP($A10,'★共通（5-1-1）'!$A$9:$AH$126,25,FALSE)&amp;"","")</f>
        <v/>
      </c>
      <c r="N10" s="65"/>
      <c r="O10" s="65"/>
      <c r="P10" s="65"/>
      <c r="Q10" s="61"/>
      <c r="R10" s="59"/>
    </row>
    <row r="11" spans="1:18" ht="260.25" customHeight="1">
      <c r="A11" s="105">
        <v>5</v>
      </c>
      <c r="B11" s="105" t="str">
        <f>IFERROR(VLOOKUP($A11,'★共通（5-1-1）'!$A$9:$AH$126,2,FALSE)&amp;"","")</f>
        <v>介護報酬の見直し</v>
      </c>
      <c r="C11" s="106" t="str">
        <f>IFERROR(VLOOKUP($A11,'★共通（5-1-1）'!$A$9:$AH$126,3,FALSE)&amp;"","")</f>
        <v>認知症専門ケア加算等の見直し</v>
      </c>
      <c r="D11" s="105" t="str">
        <f>IFERROR(VLOOKUP($A11,'★共通（5-1-1）'!$A$9:$AH$126,4,FALSE)&amp;"","")</f>
        <v>認知症専門ケア加算Ⅰ
認知症専門ケア加算Ⅱ</v>
      </c>
      <c r="E11" s="19" t="str">
        <f>IFERROR(VLOOKUP($A11,'★共通（5-1-1）'!$A$9:$AH$126,5,FALSE)&amp;"","")</f>
        <v>新</v>
      </c>
      <c r="F11" s="106" t="str">
        <f>IFERROR(VLOOKUP($A11,'★共通（5-1-1）'!$A$9:$AH$126,6,FALSE)&amp;"","")</f>
        <v>・認知症専門ケア加算等について、各介護サービスにおける認知症対応力を向上させていく観点から、以下の見直しを行う。
　ア 訪問介護、訪問入浴介護、夜間対応型訪問介護、定期巡回・随時対応型訪問介護看護について、他のサービスと同様に、認知症専門ケア加算を新たに創設する。
　イ 認知症専門ケア加算（通所介護、地域密着型通所介護、療養通所介護においては認知症加算）の算定の要件の一つである、認知症ケアに関する専門研修（※１）を修了した者の配置について、認知症ケアに関する専門性の高い看護師（※２）を、加算の配置要件の対象に加える。
　なお、上記の専門研修については、質を確保しつつ、ｅラーニングの活用等により受講しやすい環境整備を行う。
　※１　認知症ケアに関する専門研修
　　認知症専門ケア加算（Ⅰ）：認知症介護実践リーダー研修
　　認知症専門ケア加算（Ⅱ）：認知症介護指導者養成研修
　　認知症加算：認知症介護指導者養成研修、認知症介護実践リーダー研修、認知症介護実践者研修
　※２　認知症ケアに関する専門性の高い看護師
　　①日本看護協会認定看護師教育課程「認知症看護」の研修
　　②日本看護協会が認定している看護系大学院の「老人看護」及び「精神看護」の専門看護師教育課程
　　③日本精神科看護協会が認定している「精神科認定看護師」</v>
      </c>
      <c r="G11" s="107" t="str">
        <f>IFERROR(VLOOKUP($A11,'★共通（5-1-1）'!$A$9:$AH$126,14,FALSE)&amp;"","")</f>
        <v>9※イのみ</v>
      </c>
      <c r="H11" s="107" t="str">
        <f>IFERROR(VLOOKUP($A11,'★共通（5-1-1）'!$A$9:$AH$126,15,FALSE)&amp;"","")</f>
        <v>9※イのみ</v>
      </c>
      <c r="I11" s="107" t="str">
        <f>IFERROR(VLOOKUP($A11,'★共通（5-1-1）'!$A$9:$AH$126,24,FALSE)&amp;"","")</f>
        <v/>
      </c>
      <c r="J11" s="107" t="str">
        <f>IFERROR(VLOOKUP($A11,'★共通（5-1-1）'!$A$9:$AH$126,28,FALSE)&amp;"","")</f>
        <v/>
      </c>
      <c r="K11" s="107" t="str">
        <f>IFERROR(VLOOKUP($A11,'★共通（5-1-1）'!$A$9:$AH$126,16,FALSE)&amp;"","")</f>
        <v>9※イのみ</v>
      </c>
      <c r="L11" s="107" t="str">
        <f>IFERROR(VLOOKUP($A11,'★共通（5-1-1）'!$A$9:$AH$126,26,FALSE)&amp;"","")</f>
        <v>9※イのみ</v>
      </c>
      <c r="M11" s="107" t="str">
        <f>IFERROR(VLOOKUP($A11,'★共通（5-1-1）'!$A$9:$AH$126,25,FALSE)&amp;"","")</f>
        <v>9※イのみ</v>
      </c>
      <c r="N11" s="65"/>
      <c r="O11" s="61"/>
      <c r="P11" s="61"/>
      <c r="Q11" s="61"/>
      <c r="R11" s="59"/>
    </row>
    <row r="12" spans="1:18" ht="76.5" customHeight="1">
      <c r="A12" s="105">
        <v>6</v>
      </c>
      <c r="B12" s="105" t="str">
        <f>IFERROR(VLOOKUP($A12,'★共通（5-1-1）'!$A$9:$AH$126,2,FALSE)&amp;"","")</f>
        <v>基本方針・指定基準等</v>
      </c>
      <c r="C12" s="106" t="str">
        <f>IFERROR(VLOOKUP($A12,'★共通（5-1-1）'!$A$9:$AH$126,3,FALSE)&amp;"","")</f>
        <v>認知症に係る取組の情報公表の推進</v>
      </c>
      <c r="D12" s="105" t="str">
        <f>IFERROR(VLOOKUP($A12,'★共通（5-1-1）'!$A$9:$AH$126,4,FALSE)&amp;"","")</f>
        <v/>
      </c>
      <c r="E12" s="19" t="str">
        <f>IFERROR(VLOOKUP($A12,'★共通（5-1-1）'!$A$9:$AH$126,5,FALSE)&amp;"","")</f>
        <v/>
      </c>
      <c r="F12" s="106" t="str">
        <f>IFERROR(VLOOKUP($A12,'★共通（5-1-1）'!$A$9:$AH$126,6,FALSE)&amp;"","")</f>
        <v>・介護サービス事業者の認知症対応力の向上と利用者の介護サービスの選択に資する観点から、全ての介護サービス事業者（居宅療養管理指導を除く）を対象に、研修の受講状況等、認知症に係る事業者の取組状況について、介護サービス情報公表制度において公表することを求めることとする。</v>
      </c>
      <c r="G12" s="107" t="str">
        <f>IFERROR(VLOOKUP($A12,'★共通（5-1-1）'!$A$9:$AH$126,14,FALSE)&amp;"","")</f>
        <v>10</v>
      </c>
      <c r="H12" s="107" t="str">
        <f>IFERROR(VLOOKUP($A12,'★共通（5-1-1）'!$A$9:$AH$126,15,FALSE)&amp;"","")</f>
        <v>10</v>
      </c>
      <c r="I12" s="107" t="str">
        <f>IFERROR(VLOOKUP($A12,'★共通（5-1-1）'!$A$9:$AH$126,24,FALSE)&amp;"","")</f>
        <v>10</v>
      </c>
      <c r="J12" s="107" t="str">
        <f>IFERROR(VLOOKUP($A12,'★共通（5-1-1）'!$A$9:$AH$126,28,FALSE)&amp;"","")</f>
        <v>10</v>
      </c>
      <c r="K12" s="107" t="str">
        <f>IFERROR(VLOOKUP($A12,'★共通（5-1-1）'!$A$9:$AH$126,16,FALSE)&amp;"","")</f>
        <v>10</v>
      </c>
      <c r="L12" s="107" t="str">
        <f>IFERROR(VLOOKUP($A12,'★共通（5-1-1）'!$A$9:$AH$126,26,FALSE)&amp;"","")</f>
        <v>10</v>
      </c>
      <c r="M12" s="107" t="str">
        <f>IFERROR(VLOOKUP($A12,'★共通（5-1-1）'!$A$9:$AH$126,25,FALSE)&amp;"","")</f>
        <v>10</v>
      </c>
      <c r="N12" s="61"/>
      <c r="O12" s="65"/>
      <c r="P12" s="65"/>
      <c r="Q12" s="61"/>
      <c r="R12" s="59"/>
    </row>
    <row r="13" spans="1:18" ht="115.5" customHeight="1">
      <c r="A13" s="105">
        <v>7</v>
      </c>
      <c r="B13" s="105" t="str">
        <f>IFERROR(VLOOKUP($A13,'★共通（5-1-1）'!$A$9:$AH$126,2,FALSE)&amp;"","")</f>
        <v>介護報酬の見直し</v>
      </c>
      <c r="C13" s="106" t="str">
        <f>IFERROR(VLOOKUP($A13,'★共通（5-1-1）'!$A$9:$AH$126,3,FALSE)&amp;"","")</f>
        <v>多機能系サービスにおける認知症行動・心理症状緊急対応加算の創設</v>
      </c>
      <c r="D13" s="105" t="str">
        <f>IFERROR(VLOOKUP($A13,'★共通（5-1-1）'!$A$9:$AH$126,4,FALSE)&amp;"","")</f>
        <v>認知症行動・心理症状緊急対応加算</v>
      </c>
      <c r="E13" s="19" t="str">
        <f>IFERROR(VLOOKUP($A13,'★共通（5-1-1）'!$A$9:$AH$126,5,FALSE)&amp;"","")</f>
        <v>新</v>
      </c>
      <c r="F13" s="106" t="str">
        <f>IFERROR(VLOOKUP($A13,'★共通（5-1-1）'!$A$9:$AH$126,6,FALSE)&amp;"","")</f>
        <v>・在宅の認知症高齢者の緊急時の宿泊ニーズに対応できる環境づくりを一層推進する観点から、多機能系サービスについて、施設系サービス等と同様に、認知症行動・心理症状緊急対応加算を新たに創設する。
・ 医師が，認知症の行動・心理症状が認められるため，在宅での生活が困難であり，緊急に短期利用居宅介護を利用することが適当であると判断した者に対しサービスを行った場合。利用を開始した日から起算して７日間を限度として算定。</v>
      </c>
      <c r="G13" s="107" t="str">
        <f>IFERROR(VLOOKUP($A13,'★共通（5-1-1）'!$A$9:$AH$126,14,FALSE)&amp;"","")</f>
        <v/>
      </c>
      <c r="H13" s="107" t="str">
        <f>IFERROR(VLOOKUP($A13,'★共通（5-1-1）'!$A$9:$AH$126,15,FALSE)&amp;"","")</f>
        <v/>
      </c>
      <c r="I13" s="107" t="str">
        <f>IFERROR(VLOOKUP($A13,'★共通（5-1-1）'!$A$9:$AH$126,24,FALSE)&amp;"","")</f>
        <v>11</v>
      </c>
      <c r="J13" s="107" t="str">
        <f>IFERROR(VLOOKUP($A13,'★共通（5-1-1）'!$A$9:$AH$126,28,FALSE)&amp;"","")</f>
        <v>11</v>
      </c>
      <c r="K13" s="107" t="str">
        <f>IFERROR(VLOOKUP($A13,'★共通（5-1-1）'!$A$9:$AH$126,16,FALSE)&amp;"","")</f>
        <v/>
      </c>
      <c r="L13" s="107" t="str">
        <f>IFERROR(VLOOKUP($A13,'★共通（5-1-1）'!$A$9:$AH$126,26,FALSE)&amp;"","")</f>
        <v/>
      </c>
      <c r="M13" s="107" t="str">
        <f>IFERROR(VLOOKUP($A13,'★共通（5-1-1）'!$A$9:$AH$126,25,FALSE)&amp;"","")</f>
        <v/>
      </c>
      <c r="N13" s="61"/>
      <c r="O13" s="61"/>
      <c r="P13" s="61"/>
      <c r="Q13" s="61"/>
      <c r="R13" s="59"/>
    </row>
    <row r="14" spans="1:18" ht="116.25" customHeight="1">
      <c r="A14" s="105">
        <v>8</v>
      </c>
      <c r="B14" s="105" t="str">
        <f>IFERROR(VLOOKUP($A14,'★共通（5-1-1）'!$A$9:$AH$126,2,FALSE)&amp;"","")</f>
        <v>運営基準の見直し</v>
      </c>
      <c r="C14" s="106" t="str">
        <f>IFERROR(VLOOKUP($A14,'★共通（5-1-1）'!$A$9:$AH$126,3,FALSE)&amp;"","")</f>
        <v>認知症介護基礎研修の受講の義務づけ</v>
      </c>
      <c r="D14" s="105" t="str">
        <f>IFERROR(VLOOKUP($A14,'★共通（5-1-1）'!$A$9:$AH$126,4,FALSE)&amp;"","")</f>
        <v/>
      </c>
      <c r="E14" s="19" t="str">
        <f>IFERROR(VLOOKUP($A14,'★共通（5-1-1）'!$A$9:$AH$126,5,FALSE)&amp;"","")</f>
        <v/>
      </c>
      <c r="F14" s="106" t="str">
        <f>IFERROR(VLOOKUP($A14,'★共通（5-1-1）'!$A$9:$AH$126,6,FALSE)&amp;"","")</f>
        <v>・認知症についての理解の下、本人主体の介護を行い、認知症の人の尊厳の保障を実現していく観点から、介護に関わる全ての者の認知症対応力を向上させていくため、介護サービス事業者に、介護に直接携わる職員のうち、医療・福祉関係の資格を有さない者について、認知症基礎研修を受講させるために必要な措置を講じることを義務づける。その際、３年の経過措置期間を設けることとするとともに，新入職員の受講についても１年の猶予期間を設けることとする。なお、認知症基礎研修については、質を確保しつつ、e ラーニングの活用等により受講しやすい環境整備を行う。</v>
      </c>
      <c r="G14" s="107" t="str">
        <f>IFERROR(VLOOKUP($A14,'★共通（5-1-1）'!$A$9:$AH$126,14,FALSE)&amp;"","")</f>
        <v>12</v>
      </c>
      <c r="H14" s="107" t="str">
        <f>IFERROR(VLOOKUP($A14,'★共通（5-1-1）'!$A$9:$AH$126,15,FALSE)&amp;"","")</f>
        <v>12</v>
      </c>
      <c r="I14" s="107" t="str">
        <f>IFERROR(VLOOKUP($A14,'★共通（5-1-1）'!$A$9:$AH$126,24,FALSE)&amp;"","")</f>
        <v>12</v>
      </c>
      <c r="J14" s="107" t="str">
        <f>IFERROR(VLOOKUP($A14,'★共通（5-1-1）'!$A$9:$AH$126,28,FALSE)&amp;"","")</f>
        <v>12</v>
      </c>
      <c r="K14" s="107" t="str">
        <f>IFERROR(VLOOKUP($A14,'★共通（5-1-1）'!$A$9:$AH$126,16,FALSE)&amp;"","")</f>
        <v>12</v>
      </c>
      <c r="L14" s="107" t="str">
        <f>IFERROR(VLOOKUP($A14,'★共通（5-1-1）'!$A$9:$AH$126,26,FALSE)&amp;"","")</f>
        <v>12</v>
      </c>
      <c r="M14" s="107" t="str">
        <f>IFERROR(VLOOKUP($A14,'★共通（5-1-1）'!$A$9:$AH$126,25,FALSE)&amp;"","")</f>
        <v>12</v>
      </c>
      <c r="N14" s="61"/>
      <c r="O14" s="61"/>
      <c r="P14" s="61"/>
      <c r="Q14" s="61"/>
      <c r="R14" s="59"/>
    </row>
    <row r="15" spans="1:18" ht="124.5" customHeight="1">
      <c r="A15" s="105">
        <v>9</v>
      </c>
      <c r="B15" s="105" t="str">
        <f>IFERROR(VLOOKUP($A15,'★共通（5-1-1）'!$A$9:$AH$126,2,FALSE)&amp;"","")</f>
        <v>運営基準の見直し</v>
      </c>
      <c r="C15" s="106" t="str">
        <f>IFERROR(VLOOKUP($A15,'★共通（5-1-1）'!$A$9:$AH$126,3,FALSE)&amp;"","")</f>
        <v>看取り期における本人の意思を尊重したケアの充実</v>
      </c>
      <c r="D15" s="105" t="str">
        <f>IFERROR(VLOOKUP($A15,'★共通（5-1-1）'!$A$9:$AH$126,4,FALSE)&amp;"","")</f>
        <v/>
      </c>
      <c r="E15" s="19" t="str">
        <f>IFERROR(VLOOKUP($A15,'★共通（5-1-1）'!$A$9:$AH$126,5,FALSE)&amp;"","")</f>
        <v/>
      </c>
      <c r="F15" s="106" t="str">
        <f>IFERROR(VLOOKUP($A15,'★共通（5-1-1）'!$A$9:$AH$126,6,FALSE)&amp;"","")</f>
        <v>・看取り期における本人・家族との十分な話し合いや他の関係者との連携を一層充実させる観点から、訪問看護等のターミナルケア加算における対応と同様に、基本報酬（介護医療院、介護療養型医療施設、短期入所療養介護（介護老人保健施設によるものを除く））や看取りに係る加算の算定要件において、「人生の最終段階における医療・ケアの決定プロセスに関するガイドライン」等の内容に沿った取組を行うことを求める。
・ 施設系サービスについて、サービスの提供にあたり、本人の意思を尊重した医療・ケアの方針決定に対する支援に努めることを求める。</v>
      </c>
      <c r="G15" s="107" t="str">
        <f>IFERROR(VLOOKUP($A15,'★共通（5-1-1）'!$A$9:$AH$126,14,FALSE)&amp;"","")</f>
        <v/>
      </c>
      <c r="H15" s="107" t="str">
        <f>IFERROR(VLOOKUP($A15,'★共通（5-1-1）'!$A$9:$AH$126,15,FALSE)&amp;"","")</f>
        <v>14※老健・予防除く</v>
      </c>
      <c r="I15" s="107" t="str">
        <f>IFERROR(VLOOKUP($A15,'★共通（5-1-1）'!$A$9:$AH$126,24,FALSE)&amp;"","")</f>
        <v>14※予防除く</v>
      </c>
      <c r="J15" s="107" t="str">
        <f>IFERROR(VLOOKUP($A15,'★共通（5-1-1）'!$A$9:$AH$126,28,FALSE)&amp;"","")</f>
        <v/>
      </c>
      <c r="K15" s="107" t="str">
        <f>IFERROR(VLOOKUP($A15,'★共通（5-1-1）'!$A$9:$AH$126,16,FALSE)&amp;"","")</f>
        <v>14※予防除く</v>
      </c>
      <c r="L15" s="107" t="str">
        <f>IFERROR(VLOOKUP($A15,'★共通（5-1-1）'!$A$9:$AH$126,26,FALSE)&amp;"","")</f>
        <v>14※予防除く</v>
      </c>
      <c r="M15" s="107" t="str">
        <f>IFERROR(VLOOKUP($A15,'★共通（5-1-1）'!$A$9:$AH$126,25,FALSE)&amp;"","")</f>
        <v>14※予防除く</v>
      </c>
      <c r="N15" s="61"/>
      <c r="O15" s="61"/>
      <c r="P15" s="61"/>
      <c r="Q15" s="61"/>
      <c r="R15" s="59"/>
    </row>
    <row r="16" spans="1:18" ht="126" customHeight="1">
      <c r="A16" s="105">
        <v>12</v>
      </c>
      <c r="B16" s="105" t="str">
        <f>IFERROR(VLOOKUP($A16,'★共通（5-1-1）'!$A$9:$AH$126,2,FALSE)&amp;"","")</f>
        <v>介護報酬の見直し</v>
      </c>
      <c r="C16" s="106" t="str">
        <f>IFERROR(VLOOKUP($A16,'★共通（5-1-1）'!$A$9:$AH$126,3,FALSE)&amp;"","")</f>
        <v>介護医療院等における看取りへの対応の充実</v>
      </c>
      <c r="D16" s="105" t="str">
        <f>IFERROR(VLOOKUP($A16,'★共通（5-1-1）'!$A$9:$AH$126,4,FALSE)&amp;"","")</f>
        <v/>
      </c>
      <c r="E16" s="19" t="str">
        <f>IFERROR(VLOOKUP($A16,'★共通（5-1-1）'!$A$9:$AH$126,5,FALSE)&amp;"","")</f>
        <v/>
      </c>
      <c r="F16" s="106" t="str">
        <f>IFERROR(VLOOKUP($A16,'★共通（5-1-1）'!$A$9:$AH$126,6,FALSE)&amp;"","")</f>
        <v>・介護医療院及び介護療養型医療施設における看取り期における本人・家族との十分な話し合いや他の関係者との連携を一層充実させる観点から、以下の見直しを行う。
　ア 基本報酬の算定要件において、「人生の最終段階における医療・ケアの決定プロセスに関するガイドライン」等の内容に沿った取組を行うこと。
　イ 施設サービス計画の作成にあたり、本人の意思を尊重した医療・ケアの方針決定に対する支援に努めること。</v>
      </c>
      <c r="G16" s="107" t="str">
        <f>IFERROR(VLOOKUP($A16,'★共通（5-1-1）'!$A$9:$AH$126,14,FALSE)&amp;"","")</f>
        <v/>
      </c>
      <c r="H16" s="107" t="str">
        <f>IFERROR(VLOOKUP($A16,'★共通（5-1-1）'!$A$9:$AH$126,15,FALSE)&amp;"","")</f>
        <v>17※老健除く</v>
      </c>
      <c r="I16" s="107" t="str">
        <f>IFERROR(VLOOKUP($A16,'★共通（5-1-1）'!$A$9:$AH$126,24,FALSE)&amp;"","")</f>
        <v/>
      </c>
      <c r="J16" s="107" t="str">
        <f>IFERROR(VLOOKUP($A16,'★共通（5-1-1）'!$A$9:$AH$126,28,FALSE)&amp;"","")</f>
        <v/>
      </c>
      <c r="K16" s="107" t="str">
        <f>IFERROR(VLOOKUP($A16,'★共通（5-1-1）'!$A$9:$AH$126,16,FALSE)&amp;"","")</f>
        <v/>
      </c>
      <c r="L16" s="107" t="str">
        <f>IFERROR(VLOOKUP($A16,'★共通（5-1-1）'!$A$9:$AH$126,26,FALSE)&amp;"","")</f>
        <v/>
      </c>
      <c r="M16" s="107" t="str">
        <f>IFERROR(VLOOKUP($A16,'★共通（5-1-1）'!$A$9:$AH$126,25,FALSE)&amp;"","")</f>
        <v/>
      </c>
      <c r="N16" s="61"/>
      <c r="O16" s="61"/>
      <c r="P16" s="61"/>
      <c r="Q16" s="61"/>
      <c r="R16" s="59"/>
    </row>
    <row r="17" spans="1:18" ht="156" customHeight="1">
      <c r="A17" s="105">
        <v>13</v>
      </c>
      <c r="B17" s="105" t="str">
        <f>IFERROR(VLOOKUP($A17,'★共通（5-1-1）'!$A$9:$AH$126,2,FALSE)&amp;"","")</f>
        <v>介護報酬の見直し</v>
      </c>
      <c r="C17" s="106" t="str">
        <f>IFERROR(VLOOKUP($A17,'★共通（5-1-1）'!$A$9:$AH$126,3,FALSE)&amp;"","")</f>
        <v>介護付きホームにおける看取りへの対応の充実</v>
      </c>
      <c r="D17" s="105" t="str">
        <f>IFERROR(VLOOKUP($A17,'★共通（5-1-1）'!$A$9:$AH$126,4,FALSE)&amp;"","")</f>
        <v>看取り介護加算Ⅰ
看取り介護加算Ⅱ（新）</v>
      </c>
      <c r="E17" s="19" t="str">
        <f>IFERROR(VLOOKUP($A17,'★共通（5-1-1）'!$A$9:$AH$126,5,FALSE)&amp;"","")</f>
        <v/>
      </c>
      <c r="F17" s="106" t="str">
        <f>IFERROR(VLOOKUP($A17,'★共通（5-1-1）'!$A$9:$AH$126,6,FALSE)&amp;"","")</f>
        <v>・介護付きホームにおける中重度者や看取りへの対応の充実を図る観点から、看取り介護加算について、以下の見直しを行う。
　ア 看取り期における本人・家族との十分な話し合いや他の関係者との連携を一層充実させる観点から、要件において、「人生の最終段階における医療・ケアの決定プロセスに関するガイドライン」等の内容に沿った取組を行うことを求める。（※上記①の再掲）
　イ 要件における看取りに関する協議等の参加者として、生活相談員を明記する。
　ウ 算定日数期間を超えて看取りに係るケアを行っている実態があることを踏まえ、現行の死亡日以前 30 日前からの算定に加えて、それ以前の一定期間の対応について、新たに評価する区分を設ける。
　エ 看取り期において夜勤又は宿直により看護職員を配置している場合に評価する新たな区分を設ける。</v>
      </c>
      <c r="G17" s="107" t="str">
        <f>IFERROR(VLOOKUP($A17,'★共通（5-1-1）'!$A$9:$AH$126,14,FALSE)&amp;"","")</f>
        <v/>
      </c>
      <c r="H17" s="107" t="str">
        <f>IFERROR(VLOOKUP($A17,'★共通（5-1-1）'!$A$9:$AH$126,15,FALSE)&amp;"","")</f>
        <v/>
      </c>
      <c r="I17" s="107" t="str">
        <f>IFERROR(VLOOKUP($A17,'★共通（5-1-1）'!$A$9:$AH$126,24,FALSE)&amp;"","")</f>
        <v/>
      </c>
      <c r="J17" s="107" t="str">
        <f>IFERROR(VLOOKUP($A17,'★共通（5-1-1）'!$A$9:$AH$126,28,FALSE)&amp;"","")</f>
        <v/>
      </c>
      <c r="K17" s="107" t="str">
        <f>IFERROR(VLOOKUP($A17,'★共通（5-1-1）'!$A$9:$AH$126,16,FALSE)&amp;"","")</f>
        <v>18※予防除く</v>
      </c>
      <c r="L17" s="107" t="str">
        <f>IFERROR(VLOOKUP($A17,'★共通（5-1-1）'!$A$9:$AH$126,26,FALSE)&amp;"","")</f>
        <v>18</v>
      </c>
      <c r="M17" s="107" t="str">
        <f>IFERROR(VLOOKUP($A17,'★共通（5-1-1）'!$A$9:$AH$126,25,FALSE)&amp;"","")</f>
        <v/>
      </c>
      <c r="N17" s="61"/>
      <c r="O17" s="61"/>
      <c r="P17" s="61"/>
      <c r="Q17" s="61"/>
      <c r="R17" s="59"/>
    </row>
    <row r="18" spans="1:18" ht="126" customHeight="1">
      <c r="A18" s="105">
        <v>14</v>
      </c>
      <c r="B18" s="105" t="str">
        <f>IFERROR(VLOOKUP($A18,'★共通（5-1-1）'!$A$9:$AH$126,2,FALSE)&amp;"","")</f>
        <v>介護報酬の見直し</v>
      </c>
      <c r="C18" s="106" t="str">
        <f>IFERROR(VLOOKUP($A18,'★共通（5-1-1）'!$A$9:$AH$126,3,FALSE)&amp;"","")</f>
        <v>認知症グループホームにおける看取りへの対応の充実</v>
      </c>
      <c r="D18" s="105" t="str">
        <f>IFERROR(VLOOKUP($A18,'★共通（5-1-1）'!$A$9:$AH$126,4,FALSE)&amp;"","")</f>
        <v>看取り介護加算</v>
      </c>
      <c r="E18" s="19" t="str">
        <f>IFERROR(VLOOKUP($A18,'★共通（5-1-1）'!$A$9:$AH$126,5,FALSE)&amp;"","")</f>
        <v/>
      </c>
      <c r="F18" s="106" t="str">
        <f>IFERROR(VLOOKUP($A18,'★共通（5-1-1）'!$A$9:$AH$126,6,FALSE)&amp;"","")</f>
        <v>・認知症グループホームにおける中重度者や看取りへの対応の充実を図る観点から、看取り介護加算について、以下の見直しを行う。
　ア 看取り期における本人・家族との十分な話し合いや他の関係者との連携を一層充実させる観点から、要件において、「人生の最終段階における医療・ケアの決定プロセスに関するガイドライン」等の内容に沿った取組を行うこと。
　イ 算定日数期間を超えて看取りに係るケアを行っている実態があることを踏まえ、現行の死亡日以前 30 日前からの算定に加えて、それ以前の一定期間の対応について、新たに評価する区分を設ける。</v>
      </c>
      <c r="G18" s="107" t="str">
        <f>IFERROR(VLOOKUP($A18,'★共通（5-1-1）'!$A$9:$AH$126,14,FALSE)&amp;"","")</f>
        <v/>
      </c>
      <c r="H18" s="107" t="str">
        <f>IFERROR(VLOOKUP($A18,'★共通（5-1-1）'!$A$9:$AH$126,15,FALSE)&amp;"","")</f>
        <v/>
      </c>
      <c r="I18" s="107" t="str">
        <f>IFERROR(VLOOKUP($A18,'★共通（5-1-1）'!$A$9:$AH$126,24,FALSE)&amp;"","")</f>
        <v/>
      </c>
      <c r="J18" s="107" t="str">
        <f>IFERROR(VLOOKUP($A18,'★共通（5-1-1）'!$A$9:$AH$126,28,FALSE)&amp;"","")</f>
        <v/>
      </c>
      <c r="K18" s="107" t="str">
        <f>IFERROR(VLOOKUP($A18,'★共通（5-1-1）'!$A$9:$AH$126,16,FALSE)&amp;"","")</f>
        <v/>
      </c>
      <c r="L18" s="107" t="str">
        <f>IFERROR(VLOOKUP($A18,'★共通（5-1-1）'!$A$9:$AH$126,26,FALSE)&amp;"","")</f>
        <v/>
      </c>
      <c r="M18" s="107" t="str">
        <f>IFERROR(VLOOKUP($A18,'★共通（5-1-1）'!$A$9:$AH$126,25,FALSE)&amp;"","")</f>
        <v>19※予防除く</v>
      </c>
      <c r="N18" s="61"/>
      <c r="O18" s="61"/>
      <c r="P18" s="61"/>
      <c r="Q18" s="61"/>
      <c r="R18" s="59"/>
    </row>
    <row r="19" spans="1:18" ht="77.25" customHeight="1">
      <c r="A19" s="105">
        <v>16</v>
      </c>
      <c r="B19" s="105" t="str">
        <f>IFERROR(VLOOKUP($A19,'★共通（5-1-1）'!$A$9:$AH$126,2,FALSE)&amp;"","")</f>
        <v>運営基準の見直し</v>
      </c>
      <c r="C19" s="106" t="str">
        <f>IFERROR(VLOOKUP($A19,'★共通（5-1-1）'!$A$9:$AH$126,3,FALSE)&amp;"","")</f>
        <v>通所困難な利用者の入浴機会の確保</v>
      </c>
      <c r="D19" s="105" t="str">
        <f>IFERROR(VLOOKUP($A19,'★共通（5-1-1）'!$A$9:$AH$126,4,FALSE)&amp;"","")</f>
        <v/>
      </c>
      <c r="E19" s="19" t="str">
        <f>IFERROR(VLOOKUP($A19,'★共通（5-1-1）'!$A$9:$AH$126,5,FALSE)&amp;"","")</f>
        <v/>
      </c>
      <c r="F19" s="106" t="str">
        <f>IFERROR(VLOOKUP($A19,'★共通（5-1-1）'!$A$9:$AH$126,6,FALSE)&amp;"","")</f>
        <v>・看取り期等で多機能系サービスへの通いが困難となった状態不安定な利用者に入浴の機会を確保する観点から、多機能系サービスの提供にあたって、併算定ができない訪問入浴介護のサービスを、多機能系サービス事業者の負担の下で提供することが可能であることを明確化する。</v>
      </c>
      <c r="G19" s="107" t="str">
        <f>IFERROR(VLOOKUP($A19,'★共通（5-1-1）'!$A$9:$AH$126,14,FALSE)&amp;"","")</f>
        <v/>
      </c>
      <c r="H19" s="107" t="str">
        <f>IFERROR(VLOOKUP($A19,'★共通（5-1-1）'!$A$9:$AH$126,15,FALSE)&amp;"","")</f>
        <v/>
      </c>
      <c r="I19" s="107" t="str">
        <f>IFERROR(VLOOKUP($A19,'★共通（5-1-1）'!$A$9:$AH$126,24,FALSE)&amp;"","")</f>
        <v>21</v>
      </c>
      <c r="J19" s="107" t="str">
        <f>IFERROR(VLOOKUP($A19,'★共通（5-1-1）'!$A$9:$AH$126,28,FALSE)&amp;"","")</f>
        <v>21</v>
      </c>
      <c r="K19" s="107" t="str">
        <f>IFERROR(VLOOKUP($A19,'★共通（5-1-1）'!$A$9:$AH$126,16,FALSE)&amp;"","")</f>
        <v/>
      </c>
      <c r="L19" s="107" t="str">
        <f>IFERROR(VLOOKUP($A19,'★共通（5-1-1）'!$A$9:$AH$126,26,FALSE)&amp;"","")</f>
        <v/>
      </c>
      <c r="M19" s="107" t="str">
        <f>IFERROR(VLOOKUP($A19,'★共通（5-1-1）'!$A$9:$AH$126,25,FALSE)&amp;"","")</f>
        <v/>
      </c>
      <c r="N19" s="61"/>
      <c r="O19" s="61"/>
      <c r="P19" s="61"/>
      <c r="Q19" s="61"/>
      <c r="R19" s="59"/>
    </row>
    <row r="20" spans="1:18" ht="173.25" customHeight="1">
      <c r="A20" s="105">
        <v>21</v>
      </c>
      <c r="B20" s="105" t="str">
        <f>IFERROR(VLOOKUP($A20,'★共通（5-1-1）'!$A$9:$AH$126,2,FALSE)&amp;"","")</f>
        <v>介護報酬の見直し</v>
      </c>
      <c r="C20" s="106" t="str">
        <f>IFERROR(VLOOKUP($A20,'★共通（5-1-1）'!$A$9:$AH$126,3,FALSE)&amp;"","")</f>
        <v>短期入所療養介護における医学的管理の評価の充実</v>
      </c>
      <c r="D20" s="105" t="str">
        <f>IFERROR(VLOOKUP($A20,'★共通（5-1-1）'!$A$9:$AH$126,4,FALSE)&amp;"","")</f>
        <v>総合医学管理加算</v>
      </c>
      <c r="E20" s="19" t="str">
        <f>IFERROR(VLOOKUP($A20,'★共通（5-1-1）'!$A$9:$AH$126,5,FALSE)&amp;"","")</f>
        <v>新</v>
      </c>
      <c r="F20" s="106" t="str">
        <f>IFERROR(VLOOKUP($A20,'★共通（5-1-1）'!$A$9:$AH$126,6,FALSE)&amp;"","")</f>
        <v>・介護老人保健施設が提供する短期入所療養介護について、短期入所生活介護と利用目的や提供サービスが類似している状況があること等を踏まえ、医療ニーズのある利用者の受入の促進や介護老人保健施設における在宅療養支援機能の推進を図るため、医師が診療計画に基づき必要な診療、検査等を行い、退所時にかかりつけ医に情報提供を行う総合的な医学的管理を評価する新たな加算を創設する。
　〇治療管理を目的とし、以下の基準に従い、居宅サービス計画において計画的に行うこととなっていない指定短期入所療養介護を行った場合に、７日を限度として１日につき所定単位数を加算。
　　・診療方針を定め、治療管理として投薬、検査、注射、処置等を行うこと。
　　・診療方針、診断、診断を行った日、実施した投薬、検査、注射、処置等の内容等を診療録に記載すること。
　　・かかりつけ医に対し、利用者の同意を得て、診療状況を示す文書を添えて必要な情報の提供を行うこと。</v>
      </c>
      <c r="G20" s="107" t="str">
        <f>IFERROR(VLOOKUP($A20,'★共通（5-1-1）'!$A$9:$AH$126,14,FALSE)&amp;"","")</f>
        <v/>
      </c>
      <c r="H20" s="107" t="str">
        <f>IFERROR(VLOOKUP($A20,'★共通（5-1-1）'!$A$9:$AH$126,15,FALSE)&amp;"","")</f>
        <v>27</v>
      </c>
      <c r="I20" s="107" t="str">
        <f>IFERROR(VLOOKUP($A20,'★共通（5-1-1）'!$A$9:$AH$126,24,FALSE)&amp;"","")</f>
        <v/>
      </c>
      <c r="J20" s="107" t="str">
        <f>IFERROR(VLOOKUP($A20,'★共通（5-1-1）'!$A$9:$AH$126,28,FALSE)&amp;"","")</f>
        <v/>
      </c>
      <c r="K20" s="107" t="str">
        <f>IFERROR(VLOOKUP($A20,'★共通（5-1-1）'!$A$9:$AH$126,16,FALSE)&amp;"","")</f>
        <v/>
      </c>
      <c r="L20" s="107" t="str">
        <f>IFERROR(VLOOKUP($A20,'★共通（5-1-1）'!$A$9:$AH$126,26,FALSE)&amp;"","")</f>
        <v/>
      </c>
      <c r="M20" s="107" t="str">
        <f>IFERROR(VLOOKUP($A20,'★共通（5-1-1）'!$A$9:$AH$126,25,FALSE)&amp;"","")</f>
        <v/>
      </c>
      <c r="N20" s="61"/>
      <c r="O20" s="61"/>
      <c r="P20" s="65"/>
      <c r="Q20" s="61"/>
      <c r="R20" s="59"/>
    </row>
    <row r="21" spans="1:18" ht="104.25" customHeight="1">
      <c r="A21" s="105">
        <v>22</v>
      </c>
      <c r="B21" s="105" t="str">
        <f>IFERROR(VLOOKUP($A21,'★共通（5-1-1）'!$A$9:$AH$126,2,FALSE)&amp;"","")</f>
        <v>介護報酬の見直し</v>
      </c>
      <c r="C21" s="106" t="str">
        <f>IFERROR(VLOOKUP($A21,'★共通（5-1-1）'!$A$9:$AH$126,3,FALSE)&amp;"","")</f>
        <v>認知症グループホームにおける医療ニーズへの対応強化</v>
      </c>
      <c r="D21" s="105" t="str">
        <f>IFERROR(VLOOKUP($A21,'★共通（5-1-1）'!$A$9:$AH$126,4,FALSE)&amp;"","")</f>
        <v>医療連携体制加算Ⅱ
医療連携体制加算Ⅲ</v>
      </c>
      <c r="E21" s="19" t="str">
        <f>IFERROR(VLOOKUP($A21,'★共通（5-1-1）'!$A$9:$AH$126,5,FALSE)&amp;"","")</f>
        <v/>
      </c>
      <c r="F21" s="106" t="str">
        <f>IFERROR(VLOOKUP($A21,'★共通（5-1-1）'!$A$9:$AH$126,6,FALSE)&amp;"","")</f>
        <v>・認知症グループホームにおいて、医療ニーズのある入居者への対応を適切に評価し、医療ニーズのある者の積極的な受入れを促進する観点から、医療連携体制加算（Ⅱ）及び（Ⅲ）の医療的ケアが必要な者の受入実績要件（前12 月間において喀痰吸引又は経腸栄養が行われている者が１人以上）について、喀痰吸引・経腸栄養に加えて、医療ニーズへの対応状況や内容、負担を踏まえ、他の医療的ケアを追加する見直しを行う。</v>
      </c>
      <c r="G21" s="107" t="str">
        <f>IFERROR(VLOOKUP($A21,'★共通（5-1-1）'!$A$9:$AH$126,14,FALSE)&amp;"","")</f>
        <v/>
      </c>
      <c r="H21" s="107" t="str">
        <f>IFERROR(VLOOKUP($A21,'★共通（5-1-1）'!$A$9:$AH$126,15,FALSE)&amp;"","")</f>
        <v/>
      </c>
      <c r="I21" s="107" t="str">
        <f>IFERROR(VLOOKUP($A21,'★共通（5-1-1）'!$A$9:$AH$126,24,FALSE)&amp;"","")</f>
        <v/>
      </c>
      <c r="J21" s="107" t="str">
        <f>IFERROR(VLOOKUP($A21,'★共通（5-1-1）'!$A$9:$AH$126,28,FALSE)&amp;"","")</f>
        <v/>
      </c>
      <c r="K21" s="107" t="str">
        <f>IFERROR(VLOOKUP($A21,'★共通（5-1-1）'!$A$9:$AH$126,16,FALSE)&amp;"","")</f>
        <v/>
      </c>
      <c r="L21" s="107" t="str">
        <f>IFERROR(VLOOKUP($A21,'★共通（5-1-1）'!$A$9:$AH$126,26,FALSE)&amp;"","")</f>
        <v/>
      </c>
      <c r="M21" s="107" t="str">
        <f>IFERROR(VLOOKUP($A21,'★共通（5-1-1）'!$A$9:$AH$126,25,FALSE)&amp;"","")</f>
        <v>28※予防除く</v>
      </c>
      <c r="N21" s="61"/>
      <c r="O21" s="61"/>
      <c r="P21" s="65"/>
      <c r="Q21" s="61"/>
      <c r="R21" s="59"/>
    </row>
    <row r="22" spans="1:18" ht="115.5" customHeight="1">
      <c r="A22" s="105">
        <v>30</v>
      </c>
      <c r="B22" s="105" t="str">
        <f>IFERROR(VLOOKUP($A22,'★共通（5-1-1）'!$A$9:$AH$126,2,FALSE)&amp;"","")</f>
        <v>介護報酬の見直し</v>
      </c>
      <c r="C22" s="106" t="str">
        <f>IFERROR(VLOOKUP($A22,'★共通（5-1-1）'!$A$9:$AH$126,3,FALSE)&amp;"","")</f>
        <v>訪問介護における通院等乗降介助の見直し</v>
      </c>
      <c r="D22" s="105" t="str">
        <f>IFERROR(VLOOKUP($A22,'★共通（5-1-1）'!$A$9:$AH$126,4,FALSE)&amp;"","")</f>
        <v>通院等乗降介助</v>
      </c>
      <c r="E22" s="19" t="str">
        <f>IFERROR(VLOOKUP($A22,'★共通（5-1-1）'!$A$9:$AH$126,5,FALSE)&amp;"","")</f>
        <v/>
      </c>
      <c r="F22" s="106" t="str">
        <f>IFERROR(VLOOKUP($A22,'★共通（5-1-1）'!$A$9:$AH$126,6,FALSE)&amp;"","")</f>
        <v>・通院等乗降介助について、利用者の身体的・経済的負担の軽減や利便性の向上の観点から、目的地が複数ある場合であっても、居宅が始点又は終点となる場合には、その間の病院等から病院等への移送や、通所系サービス・短期入所系サービスの事業所から病院等への移送といった目的地間の移送に係る乗降介助に関しても、同一の事業所が行うことを条件に、算定可能とする。この場合、通所系サービスについては利用者宅と事業所との間の送迎を行わない場合の減算を適用し、短期入所系サービスについては、利用者に対して送迎を行う場合の加算を算定できないこととする。</v>
      </c>
      <c r="G22" s="107" t="str">
        <f>IFERROR(VLOOKUP($A22,'★共通（5-1-1）'!$A$9:$AH$126,14,FALSE)&amp;"","")</f>
        <v>37</v>
      </c>
      <c r="H22" s="107" t="str">
        <f>IFERROR(VLOOKUP($A22,'★共通（5-1-1）'!$A$9:$AH$126,15,FALSE)&amp;"","")</f>
        <v>37</v>
      </c>
      <c r="I22" s="107" t="str">
        <f>IFERROR(VLOOKUP($A22,'★共通（5-1-1）'!$A$9:$AH$126,24,FALSE)&amp;"","")</f>
        <v/>
      </c>
      <c r="J22" s="107" t="str">
        <f>IFERROR(VLOOKUP($A22,'★共通（5-1-1）'!$A$9:$AH$126,28,FALSE)&amp;"","")</f>
        <v/>
      </c>
      <c r="K22" s="107" t="str">
        <f>IFERROR(VLOOKUP($A22,'★共通（5-1-1）'!$A$9:$AH$126,16,FALSE)&amp;"","")</f>
        <v/>
      </c>
      <c r="L22" s="107" t="str">
        <f>IFERROR(VLOOKUP($A22,'★共通（5-1-1）'!$A$9:$AH$126,26,FALSE)&amp;"","")</f>
        <v/>
      </c>
      <c r="M22" s="107" t="str">
        <f>IFERROR(VLOOKUP($A22,'★共通（5-1-1）'!$A$9:$AH$126,25,FALSE)&amp;"","")</f>
        <v/>
      </c>
      <c r="N22" s="66"/>
      <c r="O22" s="64"/>
      <c r="P22" s="66"/>
      <c r="Q22" s="62"/>
      <c r="R22" s="59"/>
    </row>
    <row r="23" spans="1:18" ht="281.25" customHeight="1">
      <c r="A23" s="105">
        <v>34</v>
      </c>
      <c r="B23" s="105" t="str">
        <f>IFERROR(VLOOKUP($A23,'★共通（5-1-1）'!$A$9:$AH$126,2,FALSE)&amp;"","")</f>
        <v>人員基準・設備基準</v>
      </c>
      <c r="C23" s="106" t="str">
        <f>IFERROR(VLOOKUP($A23,'★共通（5-1-1）'!$A$9:$AH$126,3,FALSE)&amp;"","")</f>
        <v>緊急時の宿泊ニーズへの対応の充実</v>
      </c>
      <c r="D23" s="105" t="str">
        <f>IFERROR(VLOOKUP($A23,'★共通（5-1-1）'!$A$9:$AH$126,4,FALSE)&amp;"","")</f>
        <v/>
      </c>
      <c r="E23" s="19" t="str">
        <f>IFERROR(VLOOKUP($A23,'★共通（5-1-1）'!$A$9:$AH$126,5,FALSE)&amp;"","")</f>
        <v/>
      </c>
      <c r="F23" s="106" t="str">
        <f>IFERROR(VLOOKUP($A23,'★共通（5-1-1）'!$A$9:$AH$126,6,FALSE)&amp;"","")</f>
        <v>・在宅高齢者の緊急時の宿泊ニーズに対応できる環境づくりを一層推進する観点から、以下の見直しを行う。
　ア 認知症対応型共同生活介護において、利用者の状況や家族等の事情により介護支援専門員が緊急に利用が必要と認めた場合等を要件とする定員を超えての短期利用の受入れ（緊急時短期利用）について、認知症グループホームが地域における認知症ケアの拠点として在宅高齢者の緊急時の宿泊ニーズを受け止めることができるようにする観点から、以下の要件の見直しを行う。
　　ⅰ 「１事業所１名まで」とされている受入人数の要件について、利用者へのサービスがユニット単位で実施されていることを踏まえ、「１ユニット１名まで」とする。
　　ⅱ 「７日以内」とされている受入日数の要件について、「７日以内を原則として、利用者家族の疾病等やむを得ない事情がある場合には 14 日以内」とする。
　　ⅲ 「個室」とされている利用可能な部屋の要件について、「おおむね 7.43㎡／人でプライバシーの確保に配慮した個室的なしつらえ」が確保される場合には、個室以外も認めることとする。
　イ 短期入所療養介護の緊急短期入所受入加算について、短期入所生活介護における同加算と同様に、「７日以内」とされている受入日数の要件について、「７日以内を原則として、利用者家族の疾病等やむを得ない事情がある場合には 14 日以内」とする。
　ウ 小規模多機能型居宅介護及び看護小規模多機能型居宅介護において、事業所の登録定員に空きがあること等を要件とする登録者以外の短期利用（短期利用居宅介護費）について、登録者のサービス提供に支障がないことを前提に、宿泊室に空きがある場合には算定可能とする。</v>
      </c>
      <c r="G23" s="107" t="str">
        <f>IFERROR(VLOOKUP($A23,'★共通（5-1-1）'!$A$9:$AH$126,14,FALSE)&amp;"","")</f>
        <v/>
      </c>
      <c r="H23" s="107" t="str">
        <f>IFERROR(VLOOKUP($A23,'★共通（5-1-1）'!$A$9:$AH$126,15,FALSE)&amp;"","")</f>
        <v>42※予防除く</v>
      </c>
      <c r="I23" s="107" t="str">
        <f>IFERROR(VLOOKUP($A23,'★共通（5-1-1）'!$A$9:$AH$126,24,FALSE)&amp;"","")</f>
        <v>43</v>
      </c>
      <c r="J23" s="107" t="str">
        <f>IFERROR(VLOOKUP($A23,'★共通（5-1-1）'!$A$9:$AH$126,28,FALSE)&amp;"","")</f>
        <v>43</v>
      </c>
      <c r="K23" s="107" t="str">
        <f>IFERROR(VLOOKUP($A23,'★共通（5-1-1）'!$A$9:$AH$126,16,FALSE)&amp;"","")</f>
        <v/>
      </c>
      <c r="L23" s="107" t="str">
        <f>IFERROR(VLOOKUP($A23,'★共通（5-1-1）'!$A$9:$AH$126,26,FALSE)&amp;"","")</f>
        <v/>
      </c>
      <c r="M23" s="107" t="str">
        <f>IFERROR(VLOOKUP($A23,'★共通（5-1-1）'!$A$9:$AH$126,25,FALSE)&amp;"","")</f>
        <v>41</v>
      </c>
      <c r="N23" s="61"/>
      <c r="O23" s="61"/>
      <c r="P23" s="61"/>
      <c r="Q23" s="61"/>
      <c r="R23" s="59"/>
    </row>
    <row r="24" spans="1:18" ht="188.25" customHeight="1">
      <c r="A24" s="105">
        <v>37</v>
      </c>
      <c r="B24" s="105" t="str">
        <f>IFERROR(VLOOKUP($A24,'★共通（5-1-1）'!$A$9:$AH$126,2,FALSE)&amp;"","")</f>
        <v>人員基準・設備基準</v>
      </c>
      <c r="C24" s="106" t="str">
        <f>IFERROR(VLOOKUP($A24,'★共通（5-1-1）'!$A$9:$AH$126,3,FALSE)&amp;"","")</f>
        <v>①個室ユニット型施設の設備・勤務体制の見直し</v>
      </c>
      <c r="D24" s="105" t="str">
        <f>IFERROR(VLOOKUP($A24,'★共通（5-1-1）'!$A$9:$AH$126,4,FALSE)&amp;"","")</f>
        <v/>
      </c>
      <c r="E24" s="19" t="str">
        <f>IFERROR(VLOOKUP($A24,'★共通（5-1-1）'!$A$9:$AH$126,5,FALSE)&amp;"","")</f>
        <v/>
      </c>
      <c r="F24" s="106" t="str">
        <f>IFERROR(VLOOKUP($A24,'★共通（5-1-1）'!$A$9:$AH$126,6,FALSE)&amp;"","")</f>
        <v>・施設系サービス及び短期入所系サービスにおける個室ユニット型施設について、ケアの質を維持しつつ、人材確保や職員定着を目指し、ユニットケアを推進する観点から、以下の見直しを行う。
　ア １ユニットの定員を、夜間及び深夜を含めた介護・看護職員の配置の実態を勘案して職員を配置するよう努めることを求めつつ、現行の「おおむね 10 人以下」から「原則としておおむね 10 人以下とし、15 人を超えないもの」とする。
　イ ユニットリーダーについて、原則常勤を維持しつつ、仕事と育児や介護との両立が可能となる環境整備を進め、離職防止・定着促進を図る観点から、人員配置基準や報酬算定について、両立支援への配慮に係る見直しを行う（Ⅱ４（１）⑥参照）。
　ウ ユニット型個室的多床室について、感染症やプライバシーに配慮し、個室化を進める観点から、新たに設置することを禁止する。
※（１）①②③④、（２）①②③④⑤⑥、（３）⑥⑦⑧⑨⑩⑪⑫⑬の事項も参照</v>
      </c>
      <c r="G24" s="107" t="str">
        <f>IFERROR(VLOOKUP($A24,'★共通（5-1-1）'!$A$9:$AH$126,14,FALSE)&amp;"","")</f>
        <v>47・48</v>
      </c>
      <c r="H24" s="107" t="str">
        <f>IFERROR(VLOOKUP($A24,'★共通（5-1-1）'!$A$9:$AH$126,15,FALSE)&amp;"","")</f>
        <v>47・48</v>
      </c>
      <c r="I24" s="107" t="str">
        <f>IFERROR(VLOOKUP($A24,'★共通（5-1-1）'!$A$9:$AH$126,24,FALSE)&amp;"","")</f>
        <v/>
      </c>
      <c r="J24" s="107" t="str">
        <f>IFERROR(VLOOKUP($A24,'★共通（5-1-1）'!$A$9:$AH$126,28,FALSE)&amp;"","")</f>
        <v/>
      </c>
      <c r="K24" s="107" t="str">
        <f>IFERROR(VLOOKUP($A24,'★共通（5-1-1）'!$A$9:$AH$126,16,FALSE)&amp;"","")</f>
        <v/>
      </c>
      <c r="L24" s="107" t="str">
        <f>IFERROR(VLOOKUP($A24,'★共通（5-1-1）'!$A$9:$AH$126,26,FALSE)&amp;"","")</f>
        <v/>
      </c>
      <c r="M24" s="107" t="str">
        <f>IFERROR(VLOOKUP($A24,'★共通（5-1-1）'!$A$9:$AH$126,25,FALSE)&amp;"","")</f>
        <v/>
      </c>
      <c r="N24" s="61"/>
      <c r="O24" s="61"/>
      <c r="P24" s="61"/>
      <c r="Q24" s="61"/>
      <c r="R24" s="59"/>
    </row>
    <row r="25" spans="1:18" ht="182.25" customHeight="1">
      <c r="A25" s="105">
        <v>43</v>
      </c>
      <c r="B25" s="105" t="str">
        <f>IFERROR(VLOOKUP($A25,'★共通（5-1-1）'!$A$9:$AH$126,2,FALSE)&amp;"","")</f>
        <v>介護報酬の見直し</v>
      </c>
      <c r="C25" s="106" t="str">
        <f>IFERROR(VLOOKUP($A25,'★共通（5-1-1）'!$A$9:$AH$126,3,FALSE)&amp;"","")</f>
        <v>離島や中山間地域等におけるサービスの充実</v>
      </c>
      <c r="D25" s="105" t="str">
        <f>IFERROR(VLOOKUP($A25,'★共通（5-1-1）'!$A$9:$AH$126,4,FALSE)&amp;"","")</f>
        <v>特別地域加算
中山間地域等における小規模事業所加算
中山間地域等に居住する者へのサービス提供加算</v>
      </c>
      <c r="E25" s="19" t="str">
        <f>IFERROR(VLOOKUP($A25,'★共通（5-1-1）'!$A$9:$AH$126,5,FALSE)&amp;"","")</f>
        <v/>
      </c>
      <c r="F25" s="106" t="str">
        <f>IFERROR(VLOOKUP($A25,'★共通（5-1-1）'!$A$9:$AH$126,6,FALSE)&amp;"","")</f>
        <v>・離島や中山間地域等の要介護者に対する介護サービスの提供を促進する観点から、以下の見直しを行う。他のサービスと同様、これらの加算については、区分支給限度基準額の算定に含めないこととする。
　ア 夜間対応型訪問介護について、移動のコストを適切に評価する観点からも、他の訪問系サービスと同様に、特別地域加算、中山間地域等における小規模事業所加算、中山間地域等に居住する者へのサービス提供加算の対象とする。
　イ 認知症対応型通所介護について、他の通所系サービスと同様に、中山間地域等に居住する者へのサービス提供加算の対象とする。
　ウ 小規模多機能型居宅介護及び看護小規模多機能型居宅介護について、「訪問」も提供することを踏まえ、移動のコストを適切に評価する観点からも、訪問系サービスと同様に、特別地域加算、中山間地域等における小規模事業所加算の対象とする。</v>
      </c>
      <c r="G25" s="107" t="str">
        <f>IFERROR(VLOOKUP($A25,'★共通（5-1-1）'!$A$9:$AH$126,14,FALSE)&amp;"","")</f>
        <v/>
      </c>
      <c r="H25" s="107" t="str">
        <f>IFERROR(VLOOKUP($A25,'★共通（5-1-1）'!$A$9:$AH$126,15,FALSE)&amp;"","")</f>
        <v/>
      </c>
      <c r="I25" s="107" t="str">
        <f>IFERROR(VLOOKUP($A25,'★共通（5-1-1）'!$A$9:$AH$126,24,FALSE)&amp;"","")</f>
        <v>58</v>
      </c>
      <c r="J25" s="107" t="str">
        <f>IFERROR(VLOOKUP($A25,'★共通（5-1-1）'!$A$9:$AH$126,28,FALSE)&amp;"","")</f>
        <v>58</v>
      </c>
      <c r="K25" s="107" t="str">
        <f>IFERROR(VLOOKUP($A25,'★共通（5-1-1）'!$A$9:$AH$126,16,FALSE)&amp;"","")</f>
        <v/>
      </c>
      <c r="L25" s="107" t="str">
        <f>IFERROR(VLOOKUP($A25,'★共通（5-1-1）'!$A$9:$AH$126,26,FALSE)&amp;"","")</f>
        <v/>
      </c>
      <c r="M25" s="107" t="str">
        <f>IFERROR(VLOOKUP($A25,'★共通（5-1-1）'!$A$9:$AH$126,25,FALSE)&amp;"","")</f>
        <v/>
      </c>
      <c r="N25" s="62"/>
      <c r="O25" s="62"/>
      <c r="P25" s="62"/>
      <c r="Q25" s="62"/>
      <c r="R25" s="59"/>
    </row>
    <row r="26" spans="1:18" ht="188.25" customHeight="1">
      <c r="A26" s="105">
        <v>44</v>
      </c>
      <c r="B26" s="105" t="str">
        <f>IFERROR(VLOOKUP($A26,'★共通（5-1-1）'!$A$9:$AH$126,2,FALSE)&amp;"","")</f>
        <v>基本方針・指定基準等</v>
      </c>
      <c r="C26" s="106" t="str">
        <f>IFERROR(VLOOKUP($A26,'★共通（5-1-1）'!$A$9:$AH$126,3,FALSE)&amp;"","")</f>
        <v>地域の特性に応じた認知症グループホームの確保</v>
      </c>
      <c r="D26" s="105" t="str">
        <f>IFERROR(VLOOKUP($A26,'★共通（5-1-1）'!$A$9:$AH$126,4,FALSE)&amp;"","")</f>
        <v/>
      </c>
      <c r="E26" s="19" t="str">
        <f>IFERROR(VLOOKUP($A26,'★共通（5-1-1）'!$A$9:$AH$126,5,FALSE)&amp;"","")</f>
        <v/>
      </c>
      <c r="F26" s="106" t="str">
        <f>IFERROR(VLOOKUP($A26,'★共通（5-1-1）'!$A$9:$AH$126,6,FALSE)&amp;"","")</f>
        <v>・認知症グループホームについて、地域の特性に応じたサービスの整備・提供を促進する観点から、ユニット数を弾力化するとともに、サテライト型事業所の基準を創設する。
　ア 認知症グループホームは地域密着型サービス（定員 29 人以下）であることを踏まえ、経営の安定性の観点から、ユニット数について、「原則１又は２、地域の実情により事業所の効率的運営に必要と認められる場合は３」とされているところ、これを「３以下」とする。
　イ 複数事業所で人材を有効活用しながら、より利用者に身近な地域でサービス提供が可能となるようにする観点から、サテライト型事業所の基準を創設する。同基準は、本体事業所との兼務等により、代表者、管理者を配置しないことや、介護支援専門員ではない認知症介護実践者研修を修了した者を計画作成担当者として配置することができるようにするなど、サテライト型小規模多機能型居宅介護の基準も参考にしつつ、サービス提供体制を適切に維持できるようにするため、サテライト型事業所のユニット数については、本体事業所のユニット数を上回らず、かつ、本体事業所のユニット数との合計が最大４までとする。</v>
      </c>
      <c r="G26" s="107" t="str">
        <f>IFERROR(VLOOKUP($A26,'★共通（5-1-1）'!$A$9:$AH$126,14,FALSE)&amp;"","")</f>
        <v/>
      </c>
      <c r="H26" s="107" t="str">
        <f>IFERROR(VLOOKUP($A26,'★共通（5-1-1）'!$A$9:$AH$126,15,FALSE)&amp;"","")</f>
        <v/>
      </c>
      <c r="I26" s="107" t="str">
        <f>IFERROR(VLOOKUP($A26,'★共通（5-1-1）'!$A$9:$AH$126,24,FALSE)&amp;"","")</f>
        <v/>
      </c>
      <c r="J26" s="107" t="str">
        <f>IFERROR(VLOOKUP($A26,'★共通（5-1-1）'!$A$9:$AH$126,28,FALSE)&amp;"","")</f>
        <v/>
      </c>
      <c r="K26" s="107" t="str">
        <f>IFERROR(VLOOKUP($A26,'★共通（5-1-1）'!$A$9:$AH$126,16,FALSE)&amp;"","")</f>
        <v/>
      </c>
      <c r="L26" s="107" t="str">
        <f>IFERROR(VLOOKUP($A26,'★共通（5-1-1）'!$A$9:$AH$126,26,FALSE)&amp;"","")</f>
        <v/>
      </c>
      <c r="M26" s="107" t="str">
        <f>IFERROR(VLOOKUP($A26,'★共通（5-1-1）'!$A$9:$AH$126,25,FALSE)&amp;"","")</f>
        <v>59・60・61</v>
      </c>
      <c r="N26" s="66"/>
      <c r="O26" s="61"/>
      <c r="P26" s="64"/>
      <c r="Q26" s="61"/>
      <c r="R26" s="59"/>
    </row>
    <row r="27" spans="1:18" ht="157.5" customHeight="1">
      <c r="A27" s="105">
        <v>45</v>
      </c>
      <c r="B27" s="105" t="str">
        <f>IFERROR(VLOOKUP($A27,'★共通（5-1-1）'!$A$9:$AH$126,2,FALSE)&amp;"","")</f>
        <v>基本方針・指定基準等</v>
      </c>
      <c r="C27" s="106" t="str">
        <f>IFERROR(VLOOKUP($A27,'★共通（5-1-1）'!$A$9:$AH$126,3,FALSE)&amp;"","")</f>
        <v>過疎地域等におけるサービス提供の確保</v>
      </c>
      <c r="D27" s="105" t="str">
        <f>IFERROR(VLOOKUP($A27,'★共通（5-1-1）'!$A$9:$AH$126,4,FALSE)&amp;"","")</f>
        <v/>
      </c>
      <c r="E27" s="19" t="str">
        <f>IFERROR(VLOOKUP($A27,'★共通（5-1-1）'!$A$9:$AH$126,5,FALSE)&amp;"","")</f>
        <v/>
      </c>
      <c r="F27" s="106" t="str">
        <f>IFERROR(VLOOKUP($A27,'★共通（5-1-1）'!$A$9:$AH$126,6,FALSE)&amp;"","")</f>
        <v>・「令和元年の地方からの提案等に関する対応方針」（令和元年 12 月 23 日閣議決定）を踏まえ、小規模多機能型居宅介護及び看護小規模多機能型居宅介護について、過疎地域等におけるサービス提供を確保する観点から、過疎地域等において、地域の実情により事業所の効率的運営に必要であると市町村が認めた場合に、人員・設備基準を満たすことを条件として、登録定員を超過した場合の報酬減算を一定の期間（市町村が登録定員の超過を認めた時から当該介護保険事業計画期間終了までの最大３年間を基本とする。また、介護保険事業計画の見直しごとに、市町村が将来のサービス需要の見込みを踏まえて改めて検討し、代替サービスを新規整備するよりも既存の事業所を活用した方が効率的であると認めた場合に限り、次の介護保険事業計画期間の終期まで延長が可能）行わないこととする。</v>
      </c>
      <c r="G27" s="107" t="str">
        <f>IFERROR(VLOOKUP($A27,'★共通（5-1-1）'!$A$9:$AH$126,14,FALSE)&amp;"","")</f>
        <v/>
      </c>
      <c r="H27" s="107" t="str">
        <f>IFERROR(VLOOKUP($A27,'★共通（5-1-1）'!$A$9:$AH$126,15,FALSE)&amp;"","")</f>
        <v/>
      </c>
      <c r="I27" s="107" t="str">
        <f>IFERROR(VLOOKUP($A27,'★共通（5-1-1）'!$A$9:$AH$126,24,FALSE)&amp;"","")</f>
        <v>62</v>
      </c>
      <c r="J27" s="107" t="str">
        <f>IFERROR(VLOOKUP($A27,'★共通（5-1-1）'!$A$9:$AH$126,28,FALSE)&amp;"","")</f>
        <v>62</v>
      </c>
      <c r="K27" s="107" t="str">
        <f>IFERROR(VLOOKUP($A27,'★共通（5-1-1）'!$A$9:$AH$126,16,FALSE)&amp;"","")</f>
        <v/>
      </c>
      <c r="L27" s="107" t="str">
        <f>IFERROR(VLOOKUP($A27,'★共通（5-1-1）'!$A$9:$AH$126,26,FALSE)&amp;"","")</f>
        <v/>
      </c>
      <c r="M27" s="107" t="str">
        <f>IFERROR(VLOOKUP($A27,'★共通（5-1-1）'!$A$9:$AH$126,25,FALSE)&amp;"","")</f>
        <v/>
      </c>
      <c r="N27" s="61"/>
      <c r="O27" s="61"/>
      <c r="P27" s="61"/>
      <c r="Q27" s="61"/>
      <c r="R27" s="59"/>
    </row>
    <row r="28" spans="1:18" ht="125.25" customHeight="1">
      <c r="A28" s="105">
        <v>46</v>
      </c>
      <c r="B28" s="105" t="str">
        <f>IFERROR(VLOOKUP($A28,'★共通（5-1-1）'!$A$9:$AH$126,2,FALSE)&amp;"","")</f>
        <v>人員基準・設備基準</v>
      </c>
      <c r="C28" s="106" t="str">
        <f>IFERROR(VLOOKUP($A28,'★共通（5-1-1）'!$A$9:$AH$126,3,FALSE)&amp;"","")</f>
        <v>地域の特性に応じた小規模多機能型居宅介護の確保</v>
      </c>
      <c r="D28" s="105" t="str">
        <f>IFERROR(VLOOKUP($A28,'★共通（5-1-1）'!$A$9:$AH$126,4,FALSE)&amp;"","")</f>
        <v/>
      </c>
      <c r="E28" s="19" t="str">
        <f>IFERROR(VLOOKUP($A28,'★共通（5-1-1）'!$A$9:$AH$126,5,FALSE)&amp;"","")</f>
        <v/>
      </c>
      <c r="F28" s="106" t="str">
        <f>IFERROR(VLOOKUP($A28,'★共通（5-1-1）'!$A$9:$AH$126,6,FALSE)&amp;"","")</f>
        <v>・令和２年の地方分権改革に関する提案募集における提案を踏まえ、小規模多機能型居宅介護について、地域の特性に応じたサービスの整備・提供を促進する観点から、看護小規模多機能型居宅介護等と同様に、厚生労働省令で定める登録定員及び利用定員の基準を、市町村が条例で定める上での「従うべき基準」（必ず適合しなければならない基準であり、全国一律）から「標準基準」（通常よるべき基準であり、合理的な理由がある範囲内で、地域の実情に応じて異なる内容を定めることが許容されるもの）に見直す。</v>
      </c>
      <c r="G28" s="107" t="str">
        <f>IFERROR(VLOOKUP($A28,'★共通（5-1-1）'!$A$9:$AH$126,14,FALSE)&amp;"","")</f>
        <v/>
      </c>
      <c r="H28" s="107" t="str">
        <f>IFERROR(VLOOKUP($A28,'★共通（5-1-1）'!$A$9:$AH$126,15,FALSE)&amp;"","")</f>
        <v/>
      </c>
      <c r="I28" s="107" t="str">
        <f>IFERROR(VLOOKUP($A28,'★共通（5-1-1）'!$A$9:$AH$126,24,FALSE)&amp;"","")</f>
        <v>63</v>
      </c>
      <c r="J28" s="107" t="str">
        <f>IFERROR(VLOOKUP($A28,'★共通（5-1-1）'!$A$9:$AH$126,28,FALSE)&amp;"","")</f>
        <v/>
      </c>
      <c r="K28" s="107" t="str">
        <f>IFERROR(VLOOKUP($A28,'★共通（5-1-1）'!$A$9:$AH$126,16,FALSE)&amp;"","")</f>
        <v/>
      </c>
      <c r="L28" s="107" t="str">
        <f>IFERROR(VLOOKUP($A28,'★共通（5-1-1）'!$A$9:$AH$126,26,FALSE)&amp;"","")</f>
        <v/>
      </c>
      <c r="M28" s="107" t="str">
        <f>IFERROR(VLOOKUP($A28,'★共通（5-1-1）'!$A$9:$AH$126,25,FALSE)&amp;"","")</f>
        <v/>
      </c>
      <c r="N28" s="61"/>
      <c r="O28" s="61"/>
      <c r="P28" s="61"/>
      <c r="Q28" s="61"/>
      <c r="R28" s="59"/>
    </row>
    <row r="29" spans="1:18" ht="91.5" customHeight="1">
      <c r="A29" s="105">
        <v>47</v>
      </c>
      <c r="B29" s="105" t="str">
        <f>IFERROR(VLOOKUP($A29,'★共通（5-1-1）'!$A$9:$AH$126,2,FALSE)&amp;"","")</f>
        <v>介護報酬の見直し</v>
      </c>
      <c r="C29" s="106" t="str">
        <f>IFERROR(VLOOKUP($A29,'★共通（5-1-1）'!$A$9:$AH$126,3,FALSE)&amp;"","")</f>
        <v xml:space="preserve">特例居宅介護サービス費による地域の実情に応じたサービス提供の確保
</v>
      </c>
      <c r="D29" s="105" t="str">
        <f>IFERROR(VLOOKUP($A29,'★共通（5-1-1）'!$A$9:$AH$126,4,FALSE)&amp;"","")</f>
        <v/>
      </c>
      <c r="E29" s="19" t="str">
        <f>IFERROR(VLOOKUP($A29,'★共通（5-1-1）'!$A$9:$AH$126,5,FALSE)&amp;"","")</f>
        <v/>
      </c>
      <c r="F29" s="106" t="str">
        <f>IFERROR(VLOOKUP($A29,'★共通（5-1-1）'!$A$9:$AH$126,6,FALSE)&amp;"","")</f>
        <v>・中山間地域等において、地域の実情に応じた柔軟なサービス提供をより可能とする観点から、令和２年の地方分権改革に関する提案募集における提案（訪問看護ステーションごとに置くべき看護師等の員数を「従うべき基準」から「参酌すべき基準」とする）も踏まえ、特例居宅介護サービス費等の対象地域と特別地域加算の対象地域について、自治体からの申請を踏まえて、それぞれについて分けて指定を行う等の対応を行う。</v>
      </c>
      <c r="G29" s="107" t="str">
        <f>IFERROR(VLOOKUP($A29,'★共通（5-1-1）'!$A$9:$AH$126,14,FALSE)&amp;"","")</f>
        <v>64</v>
      </c>
      <c r="H29" s="107" t="str">
        <f>IFERROR(VLOOKUP($A29,'★共通（5-1-1）'!$A$9:$AH$126,15,FALSE)&amp;"","")</f>
        <v>64</v>
      </c>
      <c r="I29" s="107" t="str">
        <f>IFERROR(VLOOKUP($A29,'★共通（5-1-1）'!$A$9:$AH$126,24,FALSE)&amp;"","")</f>
        <v>64</v>
      </c>
      <c r="J29" s="107" t="str">
        <f>IFERROR(VLOOKUP($A29,'★共通（5-1-1）'!$A$9:$AH$126,28,FALSE)&amp;"","")</f>
        <v>64</v>
      </c>
      <c r="K29" s="107" t="str">
        <f>IFERROR(VLOOKUP($A29,'★共通（5-1-1）'!$A$9:$AH$126,16,FALSE)&amp;"","")</f>
        <v>64</v>
      </c>
      <c r="L29" s="107" t="str">
        <f>IFERROR(VLOOKUP($A29,'★共通（5-1-1）'!$A$9:$AH$126,26,FALSE)&amp;"","")</f>
        <v>64</v>
      </c>
      <c r="M29" s="107" t="str">
        <f>IFERROR(VLOOKUP($A29,'★共通（5-1-1）'!$A$9:$AH$126,25,FALSE)&amp;"","")</f>
        <v>64</v>
      </c>
      <c r="N29" s="61"/>
      <c r="O29" s="61"/>
      <c r="P29" s="61"/>
      <c r="Q29" s="61"/>
      <c r="R29" s="59"/>
    </row>
    <row r="30" spans="1:18" ht="139.5" customHeight="1">
      <c r="A30" s="105">
        <v>48</v>
      </c>
      <c r="B30" s="105" t="str">
        <f>IFERROR(VLOOKUP($A30,'★共通（5-1-1）'!$A$9:$AH$126,2,FALSE)&amp;"","")</f>
        <v>運営基準の見直し</v>
      </c>
      <c r="C30" s="106" t="str">
        <f>IFERROR(VLOOKUP($A30,'★共通（5-1-1）'!$A$9:$AH$126,3,FALSE)&amp;"","")</f>
        <v>リハビリテーション・機能訓練、口腔、栄養の取組の一体的な推進</v>
      </c>
      <c r="D30" s="105" t="str">
        <f>IFERROR(VLOOKUP($A30,'★共通（5-1-1）'!$A$9:$AH$126,4,FALSE)&amp;"","")</f>
        <v/>
      </c>
      <c r="E30" s="19" t="str">
        <f>IFERROR(VLOOKUP($A30,'★共通（5-1-1）'!$A$9:$AH$126,5,FALSE)&amp;"","")</f>
        <v/>
      </c>
      <c r="F30" s="106" t="str">
        <f>IFERROR(VLOOKUP($A30,'★共通（5-1-1）'!$A$9:$AH$126,6,FALSE)&amp;"","")</f>
        <v xml:space="preserve">・リハビリテーション・機能訓練、口腔、栄養の取組を一体的に運用し、自立支援・重度化防止を効果的に進める観点から、以下の見直しを行う。
　ア リハビリテーション・機能訓練、口腔、栄養に関する加算等の算定要件とされている計画作成や会議について、リハビリテーション専門職、管理栄養士、歯科衛生士が必要に応じて参加することを明確化する。
　イ リハビリテーション・機能訓練、口腔、栄養に関する各種計画書（リハビリテーション計画書、栄養ケア計画書、口腔機能向上サービスの管理指導計画・実施記録）について、重複する記載項目を整理するとともに、それぞれの実施計画を一体的に記入できる様式を設ける。
</v>
      </c>
      <c r="G30" s="107" t="str">
        <f>IFERROR(VLOOKUP($A30,'★共通（5-1-1）'!$A$9:$AH$126,14,FALSE)&amp;"","")</f>
        <v>67</v>
      </c>
      <c r="H30" s="107" t="str">
        <f>IFERROR(VLOOKUP($A30,'★共通（5-1-1）'!$A$9:$AH$126,15,FALSE)&amp;"","")</f>
        <v>67</v>
      </c>
      <c r="I30" s="107" t="str">
        <f>IFERROR(VLOOKUP($A30,'★共通（5-1-1）'!$A$9:$AH$126,24,FALSE)&amp;"","")</f>
        <v>67</v>
      </c>
      <c r="J30" s="107" t="str">
        <f>IFERROR(VLOOKUP($A30,'★共通（5-1-1）'!$A$9:$AH$126,28,FALSE)&amp;"","")</f>
        <v>67</v>
      </c>
      <c r="K30" s="107" t="str">
        <f>IFERROR(VLOOKUP($A30,'★共通（5-1-1）'!$A$9:$AH$126,16,FALSE)&amp;"","")</f>
        <v>67</v>
      </c>
      <c r="L30" s="107" t="str">
        <f>IFERROR(VLOOKUP($A30,'★共通（5-1-1）'!$A$9:$AH$126,26,FALSE)&amp;"","")</f>
        <v>67</v>
      </c>
      <c r="M30" s="107" t="str">
        <f>IFERROR(VLOOKUP($A30,'★共通（5-1-1）'!$A$9:$AH$126,25,FALSE)&amp;"","")</f>
        <v>67</v>
      </c>
      <c r="N30" s="61"/>
      <c r="O30" s="61"/>
      <c r="P30" s="61"/>
      <c r="Q30" s="61"/>
      <c r="R30" s="59"/>
    </row>
    <row r="31" spans="1:18" ht="64.5" customHeight="1">
      <c r="A31" s="105">
        <v>54</v>
      </c>
      <c r="B31" s="105" t="str">
        <f>IFERROR(VLOOKUP($A31,'★共通（5-1-1）'!$A$9:$AH$126,2,FALSE)&amp;"","")</f>
        <v>基本方針・指定基準等</v>
      </c>
      <c r="C31" s="106" t="str">
        <f>IFERROR(VLOOKUP($A31,'★共通（5-1-1）'!$A$9:$AH$126,3,FALSE)&amp;"","")</f>
        <v>リハビリテーション計画書と個別機能訓練計画書の書式の見直し</v>
      </c>
      <c r="D31" s="105" t="str">
        <f>IFERROR(VLOOKUP($A31,'★共通（5-1-1）'!$A$9:$AH$126,4,FALSE)&amp;"","")</f>
        <v/>
      </c>
      <c r="E31" s="19" t="str">
        <f>IFERROR(VLOOKUP($A31,'★共通（5-1-1）'!$A$9:$AH$126,5,FALSE)&amp;"","")</f>
        <v/>
      </c>
      <c r="F31" s="106" t="str">
        <f>IFERROR(VLOOKUP($A31,'★共通（5-1-1）'!$A$9:$AH$126,6,FALSE)&amp;"","")</f>
        <v>・業務効率化の観点から、リハビリテーション計画書と個別機能訓練計画書の項目の共通化を行うとともに、リハビリテーション計画書の固有の項目について、整理簡素化を図る。</v>
      </c>
      <c r="G31" s="107" t="str">
        <f>IFERROR(VLOOKUP($A31,'★共通（5-1-1）'!$A$9:$AH$126,14,FALSE)&amp;"","")</f>
        <v>78</v>
      </c>
      <c r="H31" s="107" t="str">
        <f>IFERROR(VLOOKUP($A31,'★共通（5-1-1）'!$A$9:$AH$126,15,FALSE)&amp;"","")</f>
        <v/>
      </c>
      <c r="I31" s="107" t="str">
        <f>IFERROR(VLOOKUP($A31,'★共通（5-1-1）'!$A$9:$AH$126,24,FALSE)&amp;"","")</f>
        <v/>
      </c>
      <c r="J31" s="107" t="str">
        <f>IFERROR(VLOOKUP($A31,'★共通（5-1-1）'!$A$9:$AH$126,28,FALSE)&amp;"","")</f>
        <v/>
      </c>
      <c r="K31" s="107" t="str">
        <f>IFERROR(VLOOKUP($A31,'★共通（5-1-1）'!$A$9:$AH$126,16,FALSE)&amp;"","")</f>
        <v/>
      </c>
      <c r="L31" s="107" t="str">
        <f>IFERROR(VLOOKUP($A31,'★共通（5-1-1）'!$A$9:$AH$126,26,FALSE)&amp;"","")</f>
        <v/>
      </c>
      <c r="M31" s="107" t="str">
        <f>IFERROR(VLOOKUP($A31,'★共通（5-1-1）'!$A$9:$AH$126,25,FALSE)&amp;"","")</f>
        <v/>
      </c>
      <c r="N31" s="61"/>
      <c r="O31" s="61"/>
      <c r="P31" s="61"/>
      <c r="Q31" s="61"/>
      <c r="R31" s="59"/>
    </row>
    <row r="32" spans="1:18" ht="216.75" customHeight="1">
      <c r="A32" s="105">
        <v>55</v>
      </c>
      <c r="B32" s="105" t="str">
        <f>IFERROR(VLOOKUP($A32,'★共通（5-1-1）'!$A$9:$AH$126,2,FALSE)&amp;"","")</f>
        <v>介護報酬の見直し</v>
      </c>
      <c r="C32" s="106" t="str">
        <f>IFERROR(VLOOKUP($A32,'★共通（5-1-1）'!$A$9:$AH$126,3,FALSE)&amp;"","")</f>
        <v>生活機能向上連携加算の見直し</v>
      </c>
      <c r="D32" s="105" t="str">
        <f>IFERROR(VLOOKUP($A32,'★共通（5-1-1）'!$A$9:$AH$126,4,FALSE)&amp;"","")</f>
        <v>生活機能向上連携加算Ⅰ（新）
生活機能向上連携加算Ⅱ</v>
      </c>
      <c r="E32" s="19" t="str">
        <f>IFERROR(VLOOKUP($A32,'★共通（5-1-1）'!$A$9:$AH$126,5,FALSE)&amp;"","")</f>
        <v/>
      </c>
      <c r="F32" s="106" t="str">
        <f>IFERROR(VLOOKUP($A32,'★共通（5-1-1）'!$A$9:$AH$126,6,FALSE)&amp;"","")</f>
        <v>・生活機能向上連携加算について、算定率が低い状況を踏まえ、その目的である外部のリハビリテーション専門職等との連携による自立支援・重度化防止に資する介護の推進を図る観点から、以下の見直し及び対応を行う。
　ア 通所系サービス、短期入所系サービス、居住系サービス、施設サービスにおける生活機能向上連携加算について、訪問介護等における同加算と同様に、ICT の活用等により、外部のリハビリテーション専門職等が当該サービス事業所を訪問せずに、利用者の状態を適切に把握し助言した場合について評価する区分を新たに設ける。
　イ 訪問系サービス、多機能系サービスにおける生活機能向上連携加算（Ⅱ）について、サービス提供責任者とリハビリテーション専門職等がそれぞれ利用者の自宅を訪問した上で、共同してカンファレンスを行う要件に関して、要介護者の生活機能を維持・向上させるためには多職種によるカンファレンスが効果的であることや、業務効率化の観点から、同カンファレンスについては利用者・家族も参加するサービス担当者会議の前後に時間を明確に区分した上で実施するサービス提供責任者及びリハビリテーション専門職等によるカンファレンスでも差し支えないことを明確化する。
　ウ 外部のリハビリテーション専門職等の連携先を見つけやすくするため、生活機能向上連携加算の算定要件上連携先となり得る訪問・通所リハビリテーション事業所が任意で情報を公表するなどの取組を進める。</v>
      </c>
      <c r="G32" s="107" t="str">
        <f>IFERROR(VLOOKUP($A32,'★共通（5-1-1）'!$A$9:$AH$126,14,FALSE)&amp;"","")</f>
        <v>79
・
80</v>
      </c>
      <c r="H32" s="107" t="str">
        <f>IFERROR(VLOOKUP($A32,'★共通（5-1-1）'!$A$9:$AH$126,15,FALSE)&amp;"","")</f>
        <v/>
      </c>
      <c r="I32" s="107" t="str">
        <f>IFERROR(VLOOKUP($A32,'★共通（5-1-1）'!$A$9:$AH$126,24,FALSE)&amp;"","")</f>
        <v>79
・
80</v>
      </c>
      <c r="J32" s="107" t="str">
        <f>IFERROR(VLOOKUP($A32,'★共通（5-1-1）'!$A$9:$AH$126,28,FALSE)&amp;"","")</f>
        <v/>
      </c>
      <c r="K32" s="107" t="str">
        <f>IFERROR(VLOOKUP($A32,'★共通（5-1-1）'!$A$9:$AH$126,16,FALSE)&amp;"","")</f>
        <v>79
・
80</v>
      </c>
      <c r="L32" s="107" t="str">
        <f>IFERROR(VLOOKUP($A32,'★共通（5-1-1）'!$A$9:$AH$126,26,FALSE)&amp;"","")</f>
        <v>79
・
80</v>
      </c>
      <c r="M32" s="107" t="str">
        <f>IFERROR(VLOOKUP($A32,'★共通（5-1-1）'!$A$9:$AH$126,25,FALSE)&amp;"","")</f>
        <v>79
・
80</v>
      </c>
      <c r="N32" s="71"/>
      <c r="O32" s="72"/>
      <c r="P32" s="71"/>
      <c r="Q32" s="61"/>
      <c r="R32" s="59"/>
    </row>
    <row r="33" spans="1:18" ht="68.25" customHeight="1">
      <c r="A33" s="105">
        <v>59</v>
      </c>
      <c r="B33" s="105" t="str">
        <f>IFERROR(VLOOKUP($A33,'★共通（5-1-1）'!$A$9:$AH$126,2,FALSE)&amp;"","")</f>
        <v>介護報酬の見直し</v>
      </c>
      <c r="C33" s="106" t="str">
        <f>IFERROR(VLOOKUP($A33,'★共通（5-1-1）'!$A$9:$AH$126,3,FALSE)&amp;"","")</f>
        <v>介護付きホームにおける個別機能訓練加算の見直し</v>
      </c>
      <c r="D33" s="105" t="str">
        <f>IFERROR(VLOOKUP($A33,'★共通（5-1-1）'!$A$9:$AH$126,4,FALSE)&amp;"","")</f>
        <v>個別機能訓練加算Ⅰ
個別機能訓練加算Ⅱ（新）</v>
      </c>
      <c r="E33" s="19" t="str">
        <f>IFERROR(VLOOKUP($A33,'★共通（5-1-1）'!$A$9:$AH$126,5,FALSE)&amp;"","")</f>
        <v/>
      </c>
      <c r="F33" s="106" t="str">
        <f>IFERROR(VLOOKUP($A33,'★共通（5-1-1）'!$A$9:$AH$126,6,FALSE)&amp;"","")</f>
        <v xml:space="preserve">・介護付きホームにおける個別機能訓練加算について、より利用者の自立支援等に資する個別機能訓練の提供を促進する観点から、CHASE へのデータ提出とフィードバックの活用による更なる PDCA サイクルの推進・ケアの向上を図ることを評価する新たな区分を設ける。（※３（２）①イ参照）※新設
</v>
      </c>
      <c r="G33" s="107" t="str">
        <f>IFERROR(VLOOKUP($A33,'★共通（5-1-1）'!$A$9:$AH$126,14,FALSE)&amp;"","")</f>
        <v/>
      </c>
      <c r="H33" s="107" t="str">
        <f>IFERROR(VLOOKUP($A33,'★共通（5-1-1）'!$A$9:$AH$126,15,FALSE)&amp;"","")</f>
        <v/>
      </c>
      <c r="I33" s="107" t="str">
        <f>IFERROR(VLOOKUP($A33,'★共通（5-1-1）'!$A$9:$AH$126,24,FALSE)&amp;"","")</f>
        <v/>
      </c>
      <c r="J33" s="107" t="str">
        <f>IFERROR(VLOOKUP($A33,'★共通（5-1-1）'!$A$9:$AH$126,28,FALSE)&amp;"","")</f>
        <v/>
      </c>
      <c r="K33" s="107" t="str">
        <f>IFERROR(VLOOKUP($A33,'★共通（5-1-1）'!$A$9:$AH$126,16,FALSE)&amp;"","")</f>
        <v>84</v>
      </c>
      <c r="L33" s="107" t="str">
        <f>IFERROR(VLOOKUP($A33,'★共通（5-1-1）'!$A$9:$AH$126,26,FALSE)&amp;"","")</f>
        <v>84</v>
      </c>
      <c r="M33" s="107" t="str">
        <f>IFERROR(VLOOKUP($A33,'★共通（5-1-1）'!$A$9:$AH$126,25,FALSE)&amp;"","")</f>
        <v/>
      </c>
      <c r="N33" s="61"/>
      <c r="O33" s="61"/>
      <c r="P33" s="61"/>
      <c r="Q33" s="61"/>
      <c r="R33" s="59"/>
    </row>
    <row r="34" spans="1:18" ht="135.75" customHeight="1">
      <c r="A34" s="105">
        <v>63</v>
      </c>
      <c r="B34" s="105" t="str">
        <f>IFERROR(VLOOKUP($A34,'★共通（5-1-1）'!$A$9:$AH$126,2,FALSE)&amp;"","")</f>
        <v>人員基準・設備基準</v>
      </c>
      <c r="C34" s="106" t="str">
        <f>IFERROR(VLOOKUP($A34,'★共通（5-1-1）'!$A$9:$AH$126,3,FALSE)&amp;"","")</f>
        <v>多職種連携における管理栄養士の関与の強化</v>
      </c>
      <c r="D34" s="105" t="str">
        <f>IFERROR(VLOOKUP($A34,'★共通（5-1-1）'!$A$9:$AH$126,4,FALSE)&amp;"","")</f>
        <v/>
      </c>
      <c r="E34" s="19" t="str">
        <f>IFERROR(VLOOKUP($A34,'★共通（5-1-1）'!$A$9:$AH$126,5,FALSE)&amp;"","")</f>
        <v/>
      </c>
      <c r="F34" s="106" t="str">
        <f>IFERROR(VLOOKUP($A34,'★共通（5-1-1）'!$A$9:$AH$126,6,FALSE)&amp;"","")</f>
        <v>・介護保険施設において多職種連携で行う取組について、管理栄養士の役割や関与を強化する観点から、以下の見直しを行う。
　ア 看取り期における栄養ケアの充実を図る観点から、介護保険施設における看取りへの対応に係る加算（看取り介護加算、ターミナルケア加算）又は基本報酬の算定要件において、関与する専門職として管理栄養士を明記する。
　イ 褥瘡の発生や改善は栄養と大きく関わることを踏まえ、褥瘡マネジメント加算、褥瘡対策指導管理の算定要件において、関与する専門職として管理栄養士を明記する。</v>
      </c>
      <c r="G34" s="107" t="str">
        <f>IFERROR(VLOOKUP($A34,'★共通（5-1-1）'!$A$9:$AH$126,14,FALSE)&amp;"","")</f>
        <v/>
      </c>
      <c r="H34" s="107" t="str">
        <f>IFERROR(VLOOKUP($A34,'★共通（5-1-1）'!$A$9:$AH$126,15,FALSE)&amp;"","")</f>
        <v>88</v>
      </c>
      <c r="I34" s="107" t="str">
        <f>IFERROR(VLOOKUP($A34,'★共通（5-1-1）'!$A$9:$AH$126,24,FALSE)&amp;"","")</f>
        <v/>
      </c>
      <c r="J34" s="107" t="str">
        <f>IFERROR(VLOOKUP($A34,'★共通（5-1-1）'!$A$9:$AH$126,28,FALSE)&amp;"","")</f>
        <v/>
      </c>
      <c r="K34" s="107" t="str">
        <f>IFERROR(VLOOKUP($A34,'★共通（5-1-1）'!$A$9:$AH$126,16,FALSE)&amp;"","")</f>
        <v/>
      </c>
      <c r="L34" s="107" t="str">
        <f>IFERROR(VLOOKUP($A34,'★共通（5-1-1）'!$A$9:$AH$126,26,FALSE)&amp;"","")</f>
        <v/>
      </c>
      <c r="M34" s="107" t="str">
        <f>IFERROR(VLOOKUP($A34,'★共通（5-1-1）'!$A$9:$AH$126,25,FALSE)&amp;"","")</f>
        <v/>
      </c>
      <c r="N34" s="66"/>
      <c r="O34" s="61"/>
      <c r="P34" s="66"/>
      <c r="Q34" s="61"/>
    </row>
    <row r="35" spans="1:18" ht="130.5" customHeight="1">
      <c r="A35" s="105">
        <v>64</v>
      </c>
      <c r="B35" s="105" t="str">
        <f>IFERROR(VLOOKUP($A35,'★共通（5-1-1）'!$A$9:$AH$126,2,FALSE)&amp;"","")</f>
        <v>介護報酬の見直し</v>
      </c>
      <c r="C35" s="106" t="str">
        <f>IFERROR(VLOOKUP($A35,'★共通（5-1-1）'!$A$9:$AH$126,3,FALSE)&amp;"","")</f>
        <v>通所系サービス等における口腔機能向上の取組の充実</v>
      </c>
      <c r="D35" s="105" t="str">
        <f>IFERROR(VLOOKUP($A35,'★共通（5-1-1）'!$A$9:$AH$126,4,FALSE)&amp;"","")</f>
        <v>口腔・栄養スクリーニング加算Ⅰ（新）
口腔・栄養スクリーニング加算Ⅱ（新）
口腔機能向上加算Ⅰ
口腔機能向上加算Ⅱ（新）</v>
      </c>
      <c r="E35" s="19" t="str">
        <f>IFERROR(VLOOKUP($A35,'★共通（5-1-1）'!$A$9:$AH$126,5,FALSE)&amp;"","")</f>
        <v/>
      </c>
      <c r="F35" s="106" t="str">
        <f>IFERROR(VLOOKUP($A35,'★共通（5-1-1）'!$A$9:$AH$126,6,FALSE)&amp;"","")</f>
        <v>・通所系サービス、多機能系サービス、居住系サービスについて、利用者の口腔機能低下を早期に確認し、適切な管理等を行うことによって、口腔機能低下の重症化等の予防、維持、回復等につなげる観点から、介護職員が実施可能な口腔スクリーニングの実施を評価する新たな加算を創設する。その際、目的及び方法等に鑑み、栄養スクリーニング加算による取組・評価と一体的に行うものとする。※新設
　また、通所介護、地域密着型通所介護、認知症対応型通所介護、通所リハビリテーションを対象とする口腔機能向上加算について、看護小規模多機能型居宅介護を新たに対象とするとともに、CHASE へのデータ提出とフィードバックの活用による更なる PDCA サイクルの推進・ケアの向上を図ることを評価する新たな区分を設ける。（※３（２）①イ参照）</v>
      </c>
      <c r="G35" s="107" t="str">
        <f>IFERROR(VLOOKUP($A35,'★共通（5-1-1）'!$A$9:$AH$126,14,FALSE)&amp;"","")</f>
        <v/>
      </c>
      <c r="H35" s="107" t="str">
        <f>IFERROR(VLOOKUP($A35,'★共通（5-1-1）'!$A$9:$AH$126,15,FALSE)&amp;"","")</f>
        <v/>
      </c>
      <c r="I35" s="107" t="str">
        <f>IFERROR(VLOOKUP($A35,'★共通（5-1-1）'!$A$9:$AH$126,24,FALSE)&amp;"","")</f>
        <v>89</v>
      </c>
      <c r="J35" s="107" t="str">
        <f>IFERROR(VLOOKUP($A35,'★共通（5-1-1）'!$A$9:$AH$126,28,FALSE)&amp;"","")</f>
        <v>89</v>
      </c>
      <c r="K35" s="107" t="str">
        <f>IFERROR(VLOOKUP($A35,'★共通（5-1-1）'!$A$9:$AH$126,16,FALSE)&amp;"","")</f>
        <v>89</v>
      </c>
      <c r="L35" s="107" t="str">
        <f>IFERROR(VLOOKUP($A35,'★共通（5-1-1）'!$A$9:$AH$126,26,FALSE)&amp;"","")</f>
        <v>89</v>
      </c>
      <c r="M35" s="107" t="str">
        <f>IFERROR(VLOOKUP($A35,'★共通（5-1-1）'!$A$9:$AH$126,25,FALSE)&amp;"","")</f>
        <v>89</v>
      </c>
      <c r="N35" s="61"/>
      <c r="O35" s="61"/>
      <c r="P35" s="61"/>
      <c r="Q35" s="61"/>
      <c r="R35" s="59"/>
    </row>
    <row r="36" spans="1:18" ht="173.25" customHeight="1">
      <c r="A36" s="105">
        <v>65</v>
      </c>
      <c r="B36" s="105" t="str">
        <f>IFERROR(VLOOKUP($A36,'★共通（5-1-1）'!$A$9:$AH$126,2,FALSE)&amp;"","")</f>
        <v>介護報酬の見直し</v>
      </c>
      <c r="C36" s="106" t="str">
        <f>IFERROR(VLOOKUP($A36,'★共通（5-1-1）'!$A$9:$AH$126,3,FALSE)&amp;"","")</f>
        <v>通所系サービス等における栄養ケア・マネジメントの充実</v>
      </c>
      <c r="D36" s="105" t="str">
        <f>IFERROR(VLOOKUP($A36,'★共通（5-1-1）'!$A$9:$AH$126,4,FALSE)&amp;"","")</f>
        <v>栄養アセスメント加算（新）
栄養改善加算</v>
      </c>
      <c r="E36" s="19" t="str">
        <f>IFERROR(VLOOKUP($A36,'★共通（5-1-1）'!$A$9:$AH$126,5,FALSE)&amp;"","")</f>
        <v/>
      </c>
      <c r="F36" s="106" t="str">
        <f>IFERROR(VLOOKUP($A36,'★共通（5-1-1）'!$A$9:$AH$126,6,FALSE)&amp;"","")</f>
        <v>・通所系サービス等について、栄養改善が必要な者を的確に把握し、適切なサービスにつなげていく観点から、以下の見直しを行う。
　ア 管理栄養士と介護職員等の連携による栄養アセスメントの取組を評価する新たな加算を創設する。その際、CHASE へのデータ提出とフィードバックの活用による更なる PDCA サイクルの推進・ケアの向上を図ることを要件の一つとする。（※３（２）①イ参照）
　イ 栄養改善加算について、栄養改善が必要な者に適切な栄養管理を行う観点から、事業所の管理栄養士が必要に応じて居宅を訪問しての栄養改善サービスの取組を行うことを求めるとともに、評価の充実を図る。
　ウ ア及びイにおける管理栄養士については、外部（他の介護事業所、医療機関、介護保険施設又は栄養ケア・ステーション）との連携による配置を可能とする。
　エ ア及びイの加算については、通所系サービスに加えて、看護小規模多機能型居宅介護を対象とする。</v>
      </c>
      <c r="G36" s="107" t="str">
        <f>IFERROR(VLOOKUP($A36,'★共通（5-1-1）'!$A$9:$AH$126,14,FALSE)&amp;"","")</f>
        <v/>
      </c>
      <c r="H36" s="107" t="str">
        <f>IFERROR(VLOOKUP($A36,'★共通（5-1-1）'!$A$9:$AH$126,15,FALSE)&amp;"","")</f>
        <v/>
      </c>
      <c r="I36" s="107" t="str">
        <f>IFERROR(VLOOKUP($A36,'★共通（5-1-1）'!$A$9:$AH$126,24,FALSE)&amp;"","")</f>
        <v/>
      </c>
      <c r="J36" s="107" t="str">
        <f>IFERROR(VLOOKUP($A36,'★共通（5-1-1）'!$A$9:$AH$126,28,FALSE)&amp;"","")</f>
        <v>90</v>
      </c>
      <c r="K36" s="107" t="str">
        <f>IFERROR(VLOOKUP($A36,'★共通（5-1-1）'!$A$9:$AH$126,16,FALSE)&amp;"","")</f>
        <v/>
      </c>
      <c r="L36" s="107" t="str">
        <f>IFERROR(VLOOKUP($A36,'★共通（5-1-1）'!$A$9:$AH$126,26,FALSE)&amp;"","")</f>
        <v/>
      </c>
      <c r="M36" s="107" t="str">
        <f>IFERROR(VLOOKUP($A36,'★共通（5-1-1）'!$A$9:$AH$126,25,FALSE)&amp;"","")</f>
        <v/>
      </c>
      <c r="N36" s="65"/>
      <c r="O36" s="61"/>
      <c r="P36" s="61"/>
      <c r="Q36" s="61"/>
      <c r="R36" s="59"/>
    </row>
    <row r="37" spans="1:18" ht="59.25" customHeight="1">
      <c r="A37" s="105">
        <v>66</v>
      </c>
      <c r="B37" s="105" t="str">
        <f>IFERROR(VLOOKUP($A37,'★共通（5-1-1）'!$A$9:$AH$126,2,FALSE)&amp;"","")</f>
        <v>介護報酬の見直し</v>
      </c>
      <c r="C37" s="106" t="str">
        <f>IFERROR(VLOOKUP($A37,'★共通（5-1-1）'!$A$9:$AH$126,3,FALSE)&amp;"","")</f>
        <v>認知症グループホームにおける栄養改善の推進</v>
      </c>
      <c r="D37" s="105" t="str">
        <f>IFERROR(VLOOKUP($A37,'★共通（5-1-1）'!$A$9:$AH$126,4,FALSE)&amp;"","")</f>
        <v>栄養管理体制加算</v>
      </c>
      <c r="E37" s="19" t="str">
        <f>IFERROR(VLOOKUP($A37,'★共通（5-1-1）'!$A$9:$AH$126,5,FALSE)&amp;"","")</f>
        <v>新</v>
      </c>
      <c r="F37" s="106" t="str">
        <f>IFERROR(VLOOKUP($A37,'★共通（5-1-1）'!$A$9:$AH$126,6,FALSE)&amp;"","")</f>
        <v>・認知症グループホームについて、栄養改善の取組を進める観点から、管理栄養士（外部との連携を含む）が介護職員等へ利用者の栄養・食生活に関する助言や指導を行う体制づくりを進めることを評価する新たな加算を創設する。※新設</v>
      </c>
      <c r="G37" s="107" t="str">
        <f>IFERROR(VLOOKUP($A37,'★共通（5-1-1）'!$A$9:$AH$126,14,FALSE)&amp;"","")</f>
        <v/>
      </c>
      <c r="H37" s="107" t="str">
        <f>IFERROR(VLOOKUP($A37,'★共通（5-1-1）'!$A$9:$AH$126,15,FALSE)&amp;"","")</f>
        <v/>
      </c>
      <c r="I37" s="107" t="str">
        <f>IFERROR(VLOOKUP($A37,'★共通（5-1-1）'!$A$9:$AH$126,24,FALSE)&amp;"","")</f>
        <v/>
      </c>
      <c r="J37" s="107" t="str">
        <f>IFERROR(VLOOKUP($A37,'★共通（5-1-1）'!$A$9:$AH$126,28,FALSE)&amp;"","")</f>
        <v/>
      </c>
      <c r="K37" s="107" t="str">
        <f>IFERROR(VLOOKUP($A37,'★共通（5-1-1）'!$A$9:$AH$126,16,FALSE)&amp;"","")</f>
        <v/>
      </c>
      <c r="L37" s="107" t="str">
        <f>IFERROR(VLOOKUP($A37,'★共通（5-1-1）'!$A$9:$AH$126,26,FALSE)&amp;"","")</f>
        <v/>
      </c>
      <c r="M37" s="107" t="str">
        <f>IFERROR(VLOOKUP($A37,'★共通（5-1-1）'!$A$9:$AH$126,25,FALSE)&amp;"","")</f>
        <v>91</v>
      </c>
      <c r="N37" s="65"/>
      <c r="O37" s="61"/>
      <c r="P37" s="64"/>
      <c r="Q37" s="61"/>
      <c r="R37" s="59"/>
    </row>
    <row r="38" spans="1:18" ht="288.75" customHeight="1">
      <c r="A38" s="105">
        <v>67</v>
      </c>
      <c r="B38" s="105" t="str">
        <f>IFERROR(VLOOKUP($A38,'★共通（5-1-1）'!$A$9:$AH$126,2,FALSE)&amp;"","")</f>
        <v>介護報酬の見直し</v>
      </c>
      <c r="C38" s="106" t="str">
        <f>IFERROR(VLOOKUP($A38,'★共通（5-1-1）'!$A$9:$AH$126,3,FALSE)&amp;"","")</f>
        <v>CHASE・VISIT 情報の収集・活用と PDCA サイクルの推進</v>
      </c>
      <c r="D38" s="105" t="str">
        <f>IFERROR(VLOOKUP($A38,'★共通（5-1-1）'!$A$9:$AH$126,4,FALSE)&amp;"","")</f>
        <v xml:space="preserve">科学的介護推進体制加算Ⅰ（新）
科学的介護推進体制加算Ⅱ（新）
※認知翔対応型通所介護/
個別機能訓練加算Ⅰ
個別機能訓練加算Ⅱ（新）
</v>
      </c>
      <c r="E38" s="19" t="str">
        <f>IFERROR(VLOOKUP($A38,'★共通（5-1-1）'!$A$9:$AH$126,5,FALSE)&amp;"","")</f>
        <v/>
      </c>
      <c r="F38" s="106" t="str">
        <f>IFERROR(VLOOKUP($A38,'★共通（5-1-1）'!$A$9:$AH$126,6,FALSE)&amp;"","")</f>
        <v xml:space="preserve">・介護サービスの質の評価と科学的介護の取組を推進し、介護サービスの質の向上を図る観点から、以下の見直しを行う。
　ア 施設系サービス、通所系サービス、居住系サービス、多機能系サービスについて、CHASE の収集項目の各領域（総論（ADL）、栄養、口腔・嚥下、認知症）について、事業所の全ての利用者に係るデータを横断的に CHASEに提出してフィードバックを受け、それに基づき事業所の特性やケアの在り方等を検証して、利用者のケアプランや計画に反映させる、事業所単位での PDCA サイクルの推進・ケアの質の向上の取組を評価する新たな加算を創設する。その際、提出・活用するデータについては、サービスごとの特性や事業所の入力負担等を勘案した項目とする。加えて、詳細な既往歴や服薬情報、家族の情報等より精度の高いフィードバックを受けることができる項目を提出・活用した場合には、更なる評価を行う区分を設ける。
　イ 施設系サービス、通所系サービス、居住系サービス、多機能系サービスについて、CHASE の収集項目の各領域に関連する加算等において、利用者ごとの計画書の作成とそれに基づくケアの実施・評価・改善等を通じたPDCA サイクルの取組に加えて、 CHASE・VISIT へのデータ提出とフィードバックの活用により更なる PDCA サイクルの推進・ケアの質の向上を図ることを評価・推進する。
　ウ 介護関連データの収集・活用及び PDCA サイクルによる科学的介護を推進していく観点から、全てのサービス（居宅介護支援を除く）について、CHASE・VISIT を活用した計画の作成や事業所単位での PDCA サイクルの推進、ケアの質の向上の取組を推奨する。居宅介護支援については、各利用者のデータ及びフィードバック情報のケアマネジメントへの活用を推奨する。
　エ CHASE・VISIT を一体的に運用する観点から、VISIT 情報についても上記の枠組みに位置付けて収集・活用する。
</v>
      </c>
      <c r="G38" s="107" t="str">
        <f>IFERROR(VLOOKUP($A38,'★共通（5-1-1）'!$A$9:$AH$126,14,FALSE)&amp;"","")</f>
        <v>93
・
94
・
95</v>
      </c>
      <c r="H38" s="107" t="str">
        <f>IFERROR(VLOOKUP($A38,'★共通（5-1-1）'!$A$9:$AH$126,15,FALSE)&amp;"","")</f>
        <v>93
・
94
・
95</v>
      </c>
      <c r="I38" s="107" t="str">
        <f>IFERROR(VLOOKUP($A38,'★共通（5-1-1）'!$A$9:$AH$126,24,FALSE)&amp;"","")</f>
        <v>93
・
94
・
95</v>
      </c>
      <c r="J38" s="107" t="str">
        <f>IFERROR(VLOOKUP($A38,'★共通（5-1-1）'!$A$9:$AH$126,28,FALSE)&amp;"","")</f>
        <v>93
・
94
・
95</v>
      </c>
      <c r="K38" s="107" t="str">
        <f>IFERROR(VLOOKUP($A38,'★共通（5-1-1）'!$A$9:$AH$126,16,FALSE)&amp;"","")</f>
        <v>93
・
94
・
95</v>
      </c>
      <c r="L38" s="107" t="str">
        <f>IFERROR(VLOOKUP($A38,'★共通（5-1-1）'!$A$9:$AH$126,26,FALSE)&amp;"","")</f>
        <v>93
・
94
・
95</v>
      </c>
      <c r="M38" s="107" t="str">
        <f>IFERROR(VLOOKUP($A38,'★共通（5-1-1）'!$A$9:$AH$126,25,FALSE)&amp;"","")</f>
        <v>93
・
94
・
95</v>
      </c>
      <c r="N38" s="64"/>
      <c r="O38" s="61"/>
      <c r="P38" s="72"/>
      <c r="Q38" s="61"/>
      <c r="R38" s="59"/>
    </row>
    <row r="39" spans="1:18" ht="256.5" customHeight="1">
      <c r="A39" s="105">
        <v>70</v>
      </c>
      <c r="B39" s="105" t="str">
        <f>IFERROR(VLOOKUP($A39,'★共通（5-1-1）'!$A$9:$AH$126,2,FALSE)&amp;"","")</f>
        <v>介護報酬の見直し</v>
      </c>
      <c r="C39" s="106" t="str">
        <f>IFERROR(VLOOKUP($A39,'★共通（5-1-1）'!$A$9:$AH$126,3,FALSE)&amp;"","")</f>
        <v>ADL 維持等加算の見直し</v>
      </c>
      <c r="D39" s="105" t="str">
        <f>IFERROR(VLOOKUP($A39,'★共通（5-1-1）'!$A$9:$AH$126,4,FALSE)&amp;"","")</f>
        <v>ＡＤＬ維持等加算Ⅰ
ＡＤＬ維持等加算Ⅱ</v>
      </c>
      <c r="E39" s="19" t="str">
        <f>IFERROR(VLOOKUP($A39,'★共通（5-1-1）'!$A$9:$AH$126,5,FALSE)&amp;"","")</f>
        <v/>
      </c>
      <c r="F39" s="106" t="str">
        <f>IFERROR(VLOOKUP($A39,'★共通（5-1-1）'!$A$9:$AH$126,6,FALSE)&amp;"","")</f>
        <v>・ADL 維持等加算について、自立支援・重度化防止に向けた取組を一層推進する観点から、以下の見直しを行う。
　ア クリームスキミングを防止する観点や、現状の同加算の取得状況や課題を踏まえ、算定要件について、以下の見直しを行う。
　　・ 初月と６月目の ADL 値の報告について、評価可能な者は原則全員報告を求める。
　　・ リハビリテーションサービスを併用している者について、同加算取得事業者がリハビリテーションサービス事業者と連携して機能訓練を実施している場合に限り、同加算に係る計算式の対象とする。
　　・ 利用者の総数や要介護度、要介護等認定月に係る要件を緩和する。
　　・ ADL 利得が上位 85％の者について、各々の ADL 利得を合計したものが０以上とする要件について、初月の ADL 値に応じて調整式で得られた利用者の調整済 ADL 利得が一定の値以上とする。
　　・ CHASE へのデータ提出とフィードバックの活用による PDCA サイクルの推進・ケアの向上を図ることを求める。（※３（２）①イ参照）
　イ より自立支援等に効果的な取組を行い、利用者の ADL を良好に維持・改善する事業者を高く評価する新たな区分を設ける。
　ウ 通所介護に加えて、機能訓練等に従事する者を十分に配置し、ADL の維持等を目的とする認知症対応型通所介護、特定施設入居者生活介護、地域密着型特定施設入居者生活介護、介護老人福祉施設、地域密着型介護老人福祉施設入所者生活介護を同加算の対象とする。</v>
      </c>
      <c r="G39" s="107" t="str">
        <f>IFERROR(VLOOKUP($A39,'★共通（5-1-1）'!$A$9:$AH$126,14,FALSE)&amp;"","")</f>
        <v/>
      </c>
      <c r="H39" s="107" t="str">
        <f>IFERROR(VLOOKUP($A39,'★共通（5-1-1）'!$A$9:$AH$126,15,FALSE)&amp;"","")</f>
        <v/>
      </c>
      <c r="I39" s="107" t="str">
        <f>IFERROR(VLOOKUP($A39,'★共通（5-1-1）'!$A$9:$AH$126,24,FALSE)&amp;"","")</f>
        <v/>
      </c>
      <c r="J39" s="107" t="str">
        <f>IFERROR(VLOOKUP($A39,'★共通（5-1-1）'!$A$9:$AH$126,28,FALSE)&amp;"","")</f>
        <v/>
      </c>
      <c r="K39" s="107" t="str">
        <f>IFERROR(VLOOKUP($A39,'★共通（5-1-1）'!$A$9:$AH$126,16,FALSE)&amp;"","")</f>
        <v xml:space="preserve">96
・
97
</v>
      </c>
      <c r="L39" s="107" t="str">
        <f>IFERROR(VLOOKUP($A39,'★共通（5-1-1）'!$A$9:$AH$126,26,FALSE)&amp;"","")</f>
        <v xml:space="preserve">96
・
97
</v>
      </c>
      <c r="M39" s="107" t="str">
        <f>IFERROR(VLOOKUP($A39,'★共通（5-1-1）'!$A$9:$AH$126,25,FALSE)&amp;"","")</f>
        <v/>
      </c>
      <c r="N39" s="64"/>
      <c r="O39" s="64"/>
      <c r="P39" s="64"/>
      <c r="Q39" s="61"/>
      <c r="R39" s="59"/>
    </row>
    <row r="40" spans="1:18" ht="185.25" customHeight="1">
      <c r="A40" s="105">
        <v>73</v>
      </c>
      <c r="B40" s="105" t="str">
        <f>IFERROR(VLOOKUP($A40,'★共通（5-1-1）'!$A$9:$AH$126,2,FALSE)&amp;"","")</f>
        <v>介護報酬の見直し</v>
      </c>
      <c r="C40" s="106" t="str">
        <f>IFERROR(VLOOKUP($A40,'★共通（5-1-1）'!$A$9:$AH$126,3,FALSE)&amp;"","")</f>
        <v>褥瘡マネジメント加算等の見直し</v>
      </c>
      <c r="D40" s="105" t="str">
        <f>IFERROR(VLOOKUP($A40,'★共通（5-1-1）'!$A$9:$AH$126,4,FALSE)&amp;"","")</f>
        <v>褥瘡マネジメント加算Ⅰ（新）
褥瘡マネジメント加算Ⅱ（新）
褥瘡対策指導管理Ⅰ
褥瘡対策指導管理Ⅱ（新）</v>
      </c>
      <c r="E40" s="19" t="str">
        <f>IFERROR(VLOOKUP($A40,'★共通（5-1-1）'!$A$9:$AH$126,5,FALSE)&amp;"","")</f>
        <v/>
      </c>
      <c r="F40" s="106" t="str">
        <f>IFERROR(VLOOKUP($A40,'★共通（5-1-1）'!$A$9:$AH$126,6,FALSE)&amp;"","")</f>
        <v>・褥瘡マネジメント加算（介護医療院は褥瘡対策指導管理）について、介護の質の向上に係る取組を一層推進する観点から、以下の見直しを行う。
　ア 計画の見直しを含めた施設の継続的な取組を評価する観点から、３月に１回を上限とする算定について、毎月の算定を可能とする（介護医療院を除く）。
　イ 現行の褥瘡管理の取組（プロセス）への評価に加え、褥瘡の発生予防や状態改善等（アウトカム）について評価を行う新たな区分を設ける。その際、褥瘡の定義や評価指標について、統一的に評価することが可能なものを用いる。
　ウ CHASE へのデータ提出とフィードバックの活用による PDCA サイクルの推進・ケアの向上を図ることを求める。（※３（２）①イ参照）
　エ 看護小規模多機能型居宅介護を同加算の対象とする。</v>
      </c>
      <c r="G40" s="107" t="str">
        <f>IFERROR(VLOOKUP($A40,'★共通（5-1-1）'!$A$9:$AH$126,14,FALSE)&amp;"","")</f>
        <v/>
      </c>
      <c r="H40" s="107" t="str">
        <f>IFERROR(VLOOKUP($A40,'★共通（5-1-1）'!$A$9:$AH$126,15,FALSE)&amp;"","")</f>
        <v/>
      </c>
      <c r="I40" s="107" t="str">
        <f>IFERROR(VLOOKUP($A40,'★共通（5-1-1）'!$A$9:$AH$126,24,FALSE)&amp;"","")</f>
        <v/>
      </c>
      <c r="J40" s="107" t="str">
        <f>IFERROR(VLOOKUP($A40,'★共通（5-1-1）'!$A$9:$AH$126,28,FALSE)&amp;"","")</f>
        <v>102
・
103</v>
      </c>
      <c r="K40" s="107" t="str">
        <f>IFERROR(VLOOKUP($A40,'★共通（5-1-1）'!$A$9:$AH$126,16,FALSE)&amp;"","")</f>
        <v/>
      </c>
      <c r="L40" s="107" t="str">
        <f>IFERROR(VLOOKUP($A40,'★共通（5-1-1）'!$A$9:$AH$126,26,FALSE)&amp;"","")</f>
        <v/>
      </c>
      <c r="M40" s="107" t="str">
        <f>IFERROR(VLOOKUP($A40,'★共通（5-1-1）'!$A$9:$AH$126,25,FALSE)&amp;"","")</f>
        <v/>
      </c>
      <c r="N40" s="61"/>
      <c r="O40" s="61"/>
      <c r="P40" s="61"/>
      <c r="Q40" s="61"/>
      <c r="R40" s="59"/>
    </row>
    <row r="41" spans="1:18" ht="195" customHeight="1">
      <c r="A41" s="105">
        <v>74</v>
      </c>
      <c r="B41" s="105" t="str">
        <f>IFERROR(VLOOKUP($A41,'★共通（5-1-1）'!$A$9:$AH$126,2,FALSE)&amp;"","")</f>
        <v>介護報酬の見直し</v>
      </c>
      <c r="C41" s="106" t="str">
        <f>IFERROR(VLOOKUP($A41,'★共通（5-1-1）'!$A$9:$AH$126,3,FALSE)&amp;"","")</f>
        <v xml:space="preserve">排せつ支援加算の見直し
</v>
      </c>
      <c r="D41" s="105" t="str">
        <f>IFERROR(VLOOKUP($A41,'★共通（5-1-1）'!$A$9:$AH$126,4,FALSE)&amp;"","")</f>
        <v>排せつ支援加算Ⅰ
排せつ支援加算Ⅱ
排せつ支援加算Ⅲ</v>
      </c>
      <c r="E41" s="19" t="str">
        <f>IFERROR(VLOOKUP($A41,'★共通（5-1-1）'!$A$9:$AH$126,5,FALSE)&amp;"","")</f>
        <v>新</v>
      </c>
      <c r="F41" s="106" t="str">
        <f>IFERROR(VLOOKUP($A41,'★共通（5-1-1）'!$A$9:$AH$126,6,FALSE)&amp;"","")</f>
        <v>・排せつ支援加算（介護療養型医療施設を除く）について、介護の質の向上に係る取組を一層推進する観点から、以下の見直しを行う。
　ア 排せつ状態の改善が期待できる入所者を漏れなく支援していく観点から、全ての入所者に対して定期的な評価（スクリーニング）の実施を求め、事業所全体の取組として評価する。
　イ 継続的な取組を促進する観点から、現行、６か月間に限って算定可能とされているところを、６か月以降も継続して算定可能とする。
　ウ 入所者全員に対する排せつ支援の取組（プロセス）への評価に加え、排せつ状態の改善（アウトカム）について評価を行う新たな区分を設ける。その際、定義や指標について、統一的に評価することが可能なものを用いる。
　エ CHASE へのデータ提出とフィードバックの活用による PDCA サイクルの推進・ケアの向上を図ることを求める。（※３（２）①イ参照）
　オ 看護小規模多機能型居宅介護を同加算の対象とする。</v>
      </c>
      <c r="G41" s="107" t="str">
        <f>IFERROR(VLOOKUP($A41,'★共通（5-1-1）'!$A$9:$AH$126,14,FALSE)&amp;"","")</f>
        <v/>
      </c>
      <c r="H41" s="107" t="str">
        <f>IFERROR(VLOOKUP($A41,'★共通（5-1-1）'!$A$9:$AH$126,15,FALSE)&amp;"","")</f>
        <v/>
      </c>
      <c r="I41" s="107" t="str">
        <f>IFERROR(VLOOKUP($A41,'★共通（5-1-1）'!$A$9:$AH$126,24,FALSE)&amp;"","")</f>
        <v/>
      </c>
      <c r="J41" s="107" t="str">
        <f>IFERROR(VLOOKUP($A41,'★共通（5-1-1）'!$A$9:$AH$126,28,FALSE)&amp;"","")</f>
        <v>104
・
105</v>
      </c>
      <c r="K41" s="107" t="str">
        <f>IFERROR(VLOOKUP($A41,'★共通（5-1-1）'!$A$9:$AH$126,16,FALSE)&amp;"","")</f>
        <v/>
      </c>
      <c r="L41" s="107" t="str">
        <f>IFERROR(VLOOKUP($A41,'★共通（5-1-1）'!$A$9:$AH$126,26,FALSE)&amp;"","")</f>
        <v/>
      </c>
      <c r="M41" s="107" t="str">
        <f>IFERROR(VLOOKUP($A41,'★共通（5-1-1）'!$A$9:$AH$126,25,FALSE)&amp;"","")</f>
        <v/>
      </c>
      <c r="N41" s="66"/>
      <c r="O41" s="66"/>
      <c r="P41" s="66"/>
      <c r="Q41" s="66"/>
      <c r="R41" s="59"/>
    </row>
    <row r="42" spans="1:18" ht="189" customHeight="1">
      <c r="A42" s="105">
        <v>75</v>
      </c>
      <c r="B42" s="105" t="str">
        <f>IFERROR(VLOOKUP($A42,'★共通（5-1-1）'!$A$9:$AH$126,2,FALSE)&amp;"","")</f>
        <v>介護報酬の見直し</v>
      </c>
      <c r="C42" s="106" t="str">
        <f>IFERROR(VLOOKUP($A42,'★共通（5-1-1）'!$A$9:$AH$126,3,FALSE)&amp;"","")</f>
        <v xml:space="preserve">①処遇改善加算の職場環境等要件の見直し
</v>
      </c>
      <c r="D42" s="105" t="str">
        <f>IFERROR(VLOOKUP($A42,'★共通（5-1-1）'!$A$9:$AH$126,4,FALSE)&amp;"","")</f>
        <v>介護職員処遇改善加算</v>
      </c>
      <c r="E42" s="19" t="str">
        <f>IFERROR(VLOOKUP($A42,'★共通（5-1-1）'!$A$9:$AH$126,5,FALSE)&amp;"","")</f>
        <v/>
      </c>
      <c r="F42" s="106" t="str">
        <f>IFERROR(VLOOKUP($A42,'★共通（5-1-1）'!$A$9:$AH$126,6,FALSE)&amp;"","")</f>
        <v>・介護職員処遇改善加算及び介護職員等特定処遇改善加算の算定要件の一つである職場環境等要件について、介護事業者による職場環境改善の取組をより実効性が高いものとする観点から、以下の見直しを行う。
　ア 職場環境等要件に定める取組について、職員の離職防止・定着促進を図る観点から、以下の取組がより促進されるように見直しを行う。
　　・ 職員の新規採用や定着促進に資する取組
　　・ 職員のキャリアアップに資する取組
　　・ 両立支援・多様な働き方の推進に資する取組
　　・ 腰痛を含む業務に関する心身の不調に対応する取組
　　・ 生産性の向上につながる取組
　　・ 仕事へのやりがい・働きがいの醸成や職場のコミュニケーションの円滑化等、職員の勤務継続に資する取組
　イ 職場環境等要件に基づく取組の実施について、過去ではなく、当該年度における取組の実施を求める。</v>
      </c>
      <c r="G42" s="107" t="str">
        <f>IFERROR(VLOOKUP($A42,'★共通（5-1-1）'!$A$9:$AH$126,14,FALSE)&amp;"","")</f>
        <v>108</v>
      </c>
      <c r="H42" s="107" t="str">
        <f>IFERROR(VLOOKUP($A42,'★共通（5-1-1）'!$A$9:$AH$126,15,FALSE)&amp;"","")</f>
        <v>108</v>
      </c>
      <c r="I42" s="107" t="str">
        <f>IFERROR(VLOOKUP($A42,'★共通（5-1-1）'!$A$9:$AH$126,24,FALSE)&amp;"","")</f>
        <v>108</v>
      </c>
      <c r="J42" s="107" t="str">
        <f>IFERROR(VLOOKUP($A42,'★共通（5-1-1）'!$A$9:$AH$126,28,FALSE)&amp;"","")</f>
        <v>108</v>
      </c>
      <c r="K42" s="107" t="str">
        <f>IFERROR(VLOOKUP($A42,'★共通（5-1-1）'!$A$9:$AH$126,16,FALSE)&amp;"","")</f>
        <v>108</v>
      </c>
      <c r="L42" s="107" t="str">
        <f>IFERROR(VLOOKUP($A42,'★共通（5-1-1）'!$A$9:$AH$126,26,FALSE)&amp;"","")</f>
        <v>108</v>
      </c>
      <c r="M42" s="107" t="str">
        <f>IFERROR(VLOOKUP($A42,'★共通（5-1-1）'!$A$9:$AH$126,25,FALSE)&amp;"","")</f>
        <v>108</v>
      </c>
      <c r="N42" s="70"/>
      <c r="O42" s="66"/>
      <c r="P42" s="66"/>
      <c r="Q42" s="66"/>
      <c r="R42" s="59"/>
    </row>
    <row r="43" spans="1:18" ht="110.25" customHeight="1">
      <c r="A43" s="105">
        <v>76</v>
      </c>
      <c r="B43" s="105" t="str">
        <f>IFERROR(VLOOKUP($A43,'★共通（5-1-1）'!$A$9:$AH$126,2,FALSE)&amp;"","")</f>
        <v>介護報酬の見直し</v>
      </c>
      <c r="C43" s="106" t="str">
        <f>IFERROR(VLOOKUP($A43,'★共通（5-1-1）'!$A$9:$AH$126,3,FALSE)&amp;"","")</f>
        <v xml:space="preserve">介護職員等特定処遇改善加算の見直し
</v>
      </c>
      <c r="D43" s="105" t="str">
        <f>IFERROR(VLOOKUP($A43,'★共通（5-1-1）'!$A$9:$AH$126,4,FALSE)&amp;"","")</f>
        <v>介護職員等特定処遇改善加算</v>
      </c>
      <c r="E43" s="19" t="str">
        <f>IFERROR(VLOOKUP($A43,'★共通（5-1-1）'!$A$9:$AH$126,5,FALSE)&amp;"","")</f>
        <v/>
      </c>
      <c r="F43" s="106" t="str">
        <f>IFERROR(VLOOKUP($A43,'★共通（5-1-1）'!$A$9:$AH$126,6,FALSE)&amp;"","")</f>
        <v xml:space="preserve">・介護職員等特定処遇改善加算について、リーダー級の介護職員について他産業と遜色ない賃金水準の実現を図りながら、介護職員の更なる処遇改善を行うとの趣旨は維持した上で、小規模事業者を含め事業者がより活用しやすい仕組みとする観点から、以下の見直しを行う。
　・ 平均の賃金改善額の配分ルールについて、「その他の職種」は「その他の介護職員」の「２分の１を上回らないこと」とするルールは維持した上で、「経験・技能のある介護職員」は「その他の介護職員」の「2 倍以上とすること」とするルールについて、「より高くすること」とする。
</v>
      </c>
      <c r="G43" s="107" t="str">
        <f>IFERROR(VLOOKUP($A43,'★共通（5-1-1）'!$A$9:$AH$126,14,FALSE)&amp;"","")</f>
        <v>109</v>
      </c>
      <c r="H43" s="107" t="str">
        <f>IFERROR(VLOOKUP($A43,'★共通（5-1-1）'!$A$9:$AH$126,15,FALSE)&amp;"","")</f>
        <v>109</v>
      </c>
      <c r="I43" s="107" t="str">
        <f>IFERROR(VLOOKUP($A43,'★共通（5-1-1）'!$A$9:$AH$126,24,FALSE)&amp;"","")</f>
        <v>109</v>
      </c>
      <c r="J43" s="107" t="str">
        <f>IFERROR(VLOOKUP($A43,'★共通（5-1-1）'!$A$9:$AH$126,28,FALSE)&amp;"","")</f>
        <v>109</v>
      </c>
      <c r="K43" s="107" t="str">
        <f>IFERROR(VLOOKUP($A43,'★共通（5-1-1）'!$A$9:$AH$126,16,FALSE)&amp;"","")</f>
        <v>109</v>
      </c>
      <c r="L43" s="107" t="str">
        <f>IFERROR(VLOOKUP($A43,'★共通（5-1-1）'!$A$9:$AH$126,26,FALSE)&amp;"","")</f>
        <v>109</v>
      </c>
      <c r="M43" s="107" t="str">
        <f>IFERROR(VLOOKUP($A43,'★共通（5-1-1）'!$A$9:$AH$126,25,FALSE)&amp;"","")</f>
        <v>109</v>
      </c>
      <c r="N43" s="61"/>
      <c r="O43" s="61"/>
      <c r="P43" s="61"/>
      <c r="Q43" s="61"/>
      <c r="R43" s="59"/>
    </row>
    <row r="44" spans="1:18" ht="235.5" customHeight="1">
      <c r="A44" s="105">
        <v>77</v>
      </c>
      <c r="B44" s="105" t="str">
        <f>IFERROR(VLOOKUP($A44,'★共通（5-1-1）'!$A$9:$AH$126,2,FALSE)&amp;"","")</f>
        <v>介護報酬の見直し</v>
      </c>
      <c r="C44" s="106" t="str">
        <f>IFERROR(VLOOKUP($A44,'★共通（5-1-1）'!$A$9:$AH$126,3,FALSE)&amp;"","")</f>
        <v xml:space="preserve">サービス提供体制強化加算の見直し
</v>
      </c>
      <c r="D44" s="105" t="str">
        <f>IFERROR(VLOOKUP($A44,'★共通（5-1-1）'!$A$9:$AH$126,4,FALSE)&amp;"","")</f>
        <v/>
      </c>
      <c r="E44" s="19" t="str">
        <f>IFERROR(VLOOKUP($A44,'★共通（5-1-1）'!$A$9:$AH$126,5,FALSE)&amp;"","")</f>
        <v/>
      </c>
      <c r="F44" s="106" t="str">
        <f>IFERROR(VLOOKUP($A44,'★共通（5-1-1）'!$A$9:$AH$126,6,FALSE)&amp;"","")</f>
        <v>・サービス提供体制強化加算について、サービスの質の向上や職員のキャリアアップを一層推進する観点から、財政中立を念頭に、以下の見直しを行う。
　ア 介護福祉士割合や介護職員等の勤続年数が上昇・延伸していることを踏まえ、各サービス（訪問看護及び訪問リハビリテーションを除く）について、より介護福祉士の割合が高い、又は勤続年数が 10 年以上の介護福祉士の割合が一定以上の事業者を評価する新たな区分を設ける。その際、同加算が質の高い介護サービスの提供を目指すものであることを踏まえ、当該区分の算定に当たり、施設系サービス及び介護付きホームについては、サービスの質の向上につながる取組の一つ以上の実施を求めることとする。
　イ 定期巡回・随時対応型訪問介護看護、通所系サービス、短期入所系サービス、多機能系サービス、居住系サービス、施設系サービスについて、勤続年数要件について、より長い勤続年数の設定に見直すとともに、介護福祉士割合要件の下位区分、常勤職員割合要件による区分、勤続年数要件による区分を統合し、いずれかを満たすことを求める新たな区分を設定する。
　ウ 夜間対応型訪問介護及び訪問入浴介護について、他のサービスと同様に、介護福祉士の割合に係る要件に加えて、勤続年数が一定期間以上の職員の割合に係る要件を設定し、いずれかを満たすことを求めることとする。
　エ 訪問看護及び訪問リハビリテーションについて、現行の勤続年数要件の区分に加えて、より長い勤続年数で設定した要件による新たな区分を設ける。</v>
      </c>
      <c r="G44" s="107" t="str">
        <f>IFERROR(VLOOKUP($A44,'★共通（5-1-1）'!$A$9:$AH$126,14,FALSE)&amp;"","")</f>
        <v>110</v>
      </c>
      <c r="H44" s="107" t="str">
        <f>IFERROR(VLOOKUP($A44,'★共通（5-1-1）'!$A$9:$AH$126,15,FALSE)&amp;"","")</f>
        <v>110</v>
      </c>
      <c r="I44" s="107" t="str">
        <f>IFERROR(VLOOKUP($A44,'★共通（5-1-1）'!$A$9:$AH$126,24,FALSE)&amp;"","")</f>
        <v>110</v>
      </c>
      <c r="J44" s="107" t="str">
        <f>IFERROR(VLOOKUP($A44,'★共通（5-1-1）'!$A$9:$AH$126,28,FALSE)&amp;"","")</f>
        <v>110</v>
      </c>
      <c r="K44" s="107" t="str">
        <f>IFERROR(VLOOKUP($A44,'★共通（5-1-1）'!$A$9:$AH$126,16,FALSE)&amp;"","")</f>
        <v>110</v>
      </c>
      <c r="L44" s="107" t="str">
        <f>IFERROR(VLOOKUP($A44,'★共通（5-1-1）'!$A$9:$AH$126,26,FALSE)&amp;"","")</f>
        <v>110</v>
      </c>
      <c r="M44" s="107" t="str">
        <f>IFERROR(VLOOKUP($A44,'★共通（5-1-1）'!$A$9:$AH$126,25,FALSE)&amp;"","")</f>
        <v>110</v>
      </c>
      <c r="N44" s="61"/>
      <c r="O44" s="61"/>
      <c r="P44" s="61"/>
      <c r="Q44" s="61"/>
      <c r="R44" s="59"/>
    </row>
    <row r="45" spans="1:18" ht="75" customHeight="1">
      <c r="A45" s="105">
        <v>79</v>
      </c>
      <c r="B45" s="105" t="str">
        <f>IFERROR(VLOOKUP($A45,'★共通（5-1-1）'!$A$9:$AH$126,2,FALSE)&amp;"","")</f>
        <v>介護報酬の見直し</v>
      </c>
      <c r="C45" s="106" t="str">
        <f>IFERROR(VLOOKUP($A45,'★共通（5-1-1）'!$A$9:$AH$126,3,FALSE)&amp;"","")</f>
        <v>介護付きホームの入居継続支援加算の見直し</v>
      </c>
      <c r="D45" s="105" t="str">
        <f>IFERROR(VLOOKUP($A45,'★共通（5-1-1）'!$A$9:$AH$126,4,FALSE)&amp;"","")</f>
        <v>入居継続支援加算Ⅰ
入居継続支援加算Ⅱ（新）</v>
      </c>
      <c r="E45" s="19" t="str">
        <f>IFERROR(VLOOKUP($A45,'★共通（5-1-1）'!$A$9:$AH$126,5,FALSE)&amp;"","")</f>
        <v/>
      </c>
      <c r="F45" s="106" t="str">
        <f>IFERROR(VLOOKUP($A45,'★共通（5-1-1）'!$A$9:$AH$126,6,FALSE)&amp;"","")</f>
        <v>・介護付きホームについて、入居者の実態に合った適切な評価を行う観点から、入居継続支援加算について、「たんの吸引等を必要とする者の割合が利用者の 15％以上」の場合の評価に加えて、「５％以上 15％未満」の場合に評価する新たな区分を設ける。</v>
      </c>
      <c r="G45" s="107" t="str">
        <f>IFERROR(VLOOKUP($A45,'★共通（5-1-1）'!$A$9:$AH$126,14,FALSE)&amp;"","")</f>
        <v/>
      </c>
      <c r="H45" s="107" t="str">
        <f>IFERROR(VLOOKUP($A45,'★共通（5-1-1）'!$A$9:$AH$126,15,FALSE)&amp;"","")</f>
        <v/>
      </c>
      <c r="I45" s="107" t="str">
        <f>IFERROR(VLOOKUP($A45,'★共通（5-1-1）'!$A$9:$AH$126,24,FALSE)&amp;"","")</f>
        <v/>
      </c>
      <c r="J45" s="107" t="str">
        <f>IFERROR(VLOOKUP($A45,'★共通（5-1-1）'!$A$9:$AH$126,28,FALSE)&amp;"","")</f>
        <v/>
      </c>
      <c r="K45" s="107" t="str">
        <f>IFERROR(VLOOKUP($A45,'★共通（5-1-1）'!$A$9:$AH$126,16,FALSE)&amp;"","")</f>
        <v>113</v>
      </c>
      <c r="L45" s="107" t="str">
        <f>IFERROR(VLOOKUP($A45,'★共通（5-1-1）'!$A$9:$AH$126,26,FALSE)&amp;"","")</f>
        <v>113</v>
      </c>
      <c r="M45" s="107" t="str">
        <f>IFERROR(VLOOKUP($A45,'★共通（5-1-1）'!$A$9:$AH$126,25,FALSE)&amp;"","")</f>
        <v/>
      </c>
      <c r="N45" s="66"/>
      <c r="O45" s="66"/>
      <c r="P45" s="66"/>
      <c r="Q45" s="66"/>
      <c r="R45" s="59"/>
    </row>
    <row r="46" spans="1:18" ht="209.25" customHeight="1">
      <c r="A46" s="105">
        <v>80</v>
      </c>
      <c r="B46" s="105" t="str">
        <f>IFERROR(VLOOKUP($A46,'★共通（5-1-1）'!$A$9:$AH$126,2,FALSE)&amp;"","")</f>
        <v>人員基準・設備基準</v>
      </c>
      <c r="C46" s="106" t="str">
        <f>IFERROR(VLOOKUP($A46,'★共通（5-1-1）'!$A$9:$AH$126,3,FALSE)&amp;"","")</f>
        <v>人員配置基準における両立支援への配慮</v>
      </c>
      <c r="D46" s="105" t="str">
        <f>IFERROR(VLOOKUP($A46,'★共通（5-1-1）'!$A$9:$AH$126,4,FALSE)&amp;"","")</f>
        <v/>
      </c>
      <c r="E46" s="19" t="str">
        <f>IFERROR(VLOOKUP($A46,'★共通（5-1-1）'!$A$9:$AH$126,5,FALSE)&amp;"","")</f>
        <v/>
      </c>
      <c r="F46" s="106" t="str">
        <f>IFERROR(VLOOKUP($A46,'★共通（5-1-1）'!$A$9:$AH$126,6,FALSE)&amp;"","")</f>
        <v>・介護現場において、仕事と育児や介護との両立が可能となる環境整備を進め、職員の離職防止・定着促進を図る観点から、各サービスの人員配置基準や報酬算定について、以下の見直しを行う。
　ア 「常勤」の計算に当たり、職員が育児・介護休業法による育児の短時間勤務制度を利用する場合に加えて、介護の短時間勤務制度等を利用する場合にも、週 30 時間以上の勤務で「常勤」として扱うことを認める。
　イ 「常勤換算方法」の計算に当たり、職員が育児・介護休業法による短時間勤務制度等を利用する場合、週 30 時間以上の勤務で常勤換算での計算上も１（常勤）と扱うことを認める。
　ウ 人員配置基準や報酬算定において「常勤」での配置が求められる職員が、産前産後休業や育児・介護休業等を取得した場合に、同等の資質を有する複数の非常勤職員を常勤換算することで、人員配置基準を満たすことを認める。
　エ ウの場合において、常勤職員の割合を要件とするサービス提供体制強化加算等の加算について、産前産後休業や育児・介護休業等を取得した当該職員についても常勤職員の割合に含めることを認める。</v>
      </c>
      <c r="G46" s="107" t="str">
        <f>IFERROR(VLOOKUP($A46,'★共通（5-1-1）'!$A$9:$AH$126,14,FALSE)&amp;"","")</f>
        <v>114</v>
      </c>
      <c r="H46" s="107" t="str">
        <f>IFERROR(VLOOKUP($A46,'★共通（5-1-1）'!$A$9:$AH$126,15,FALSE)&amp;"","")</f>
        <v>114</v>
      </c>
      <c r="I46" s="107" t="str">
        <f>IFERROR(VLOOKUP($A46,'★共通（5-1-1）'!$A$9:$AH$126,24,FALSE)&amp;"","")</f>
        <v>114</v>
      </c>
      <c r="J46" s="107" t="str">
        <f>IFERROR(VLOOKUP($A46,'★共通（5-1-1）'!$A$9:$AH$126,28,FALSE)&amp;"","")</f>
        <v>114</v>
      </c>
      <c r="K46" s="107" t="str">
        <f>IFERROR(VLOOKUP($A46,'★共通（5-1-1）'!$A$9:$AH$126,16,FALSE)&amp;"","")</f>
        <v>114</v>
      </c>
      <c r="L46" s="107" t="str">
        <f>IFERROR(VLOOKUP($A46,'★共通（5-1-1）'!$A$9:$AH$126,26,FALSE)&amp;"","")</f>
        <v>114</v>
      </c>
      <c r="M46" s="107" t="str">
        <f>IFERROR(VLOOKUP($A46,'★共通（5-1-1）'!$A$9:$AH$126,25,FALSE)&amp;"","")</f>
        <v>114</v>
      </c>
      <c r="N46" s="61"/>
      <c r="O46" s="61"/>
      <c r="P46" s="61"/>
      <c r="Q46" s="61"/>
      <c r="R46" s="59"/>
    </row>
    <row r="47" spans="1:18" ht="59.25" customHeight="1">
      <c r="A47" s="105">
        <v>81</v>
      </c>
      <c r="B47" s="105" t="str">
        <f>IFERROR(VLOOKUP($A47,'★共通（5-1-1）'!$A$9:$AH$126,2,FALSE)&amp;"","")</f>
        <v>運営基準の見直し</v>
      </c>
      <c r="C47" s="106" t="str">
        <f>IFERROR(VLOOKUP($A47,'★共通（5-1-1）'!$A$9:$AH$126,3,FALSE)&amp;"","")</f>
        <v>ハラスメント対策の強化</v>
      </c>
      <c r="D47" s="105" t="str">
        <f>IFERROR(VLOOKUP($A47,'★共通（5-1-1）'!$A$9:$AH$126,4,FALSE)&amp;"","")</f>
        <v/>
      </c>
      <c r="E47" s="19" t="str">
        <f>IFERROR(VLOOKUP($A47,'★共通（5-1-1）'!$A$9:$AH$126,5,FALSE)&amp;"","")</f>
        <v/>
      </c>
      <c r="F47" s="106" t="str">
        <f>IFERROR(VLOOKUP($A47,'★共通（5-1-1）'!$A$9:$AH$126,6,FALSE)&amp;"","")</f>
        <v>・介護サービス事業者の適切なハラスメント対策を強化する観点から、全ての介護サービス事業者に、男女雇用機会均等法等におけるハラスメント対策に関する事業者の責務を踏まえつつ、ハラスメント対策を求めることとする。</v>
      </c>
      <c r="G47" s="107" t="str">
        <f>IFERROR(VLOOKUP($A47,'★共通（5-1-1）'!$A$9:$AH$126,14,FALSE)&amp;"","")</f>
        <v>115</v>
      </c>
      <c r="H47" s="107" t="str">
        <f>IFERROR(VLOOKUP($A47,'★共通（5-1-1）'!$A$9:$AH$126,15,FALSE)&amp;"","")</f>
        <v>115</v>
      </c>
      <c r="I47" s="107" t="str">
        <f>IFERROR(VLOOKUP($A47,'★共通（5-1-1）'!$A$9:$AH$126,24,FALSE)&amp;"","")</f>
        <v>115</v>
      </c>
      <c r="J47" s="107" t="str">
        <f>IFERROR(VLOOKUP($A47,'★共通（5-1-1）'!$A$9:$AH$126,28,FALSE)&amp;"","")</f>
        <v>115</v>
      </c>
      <c r="K47" s="107" t="str">
        <f>IFERROR(VLOOKUP($A47,'★共通（5-1-1）'!$A$9:$AH$126,16,FALSE)&amp;"","")</f>
        <v>115</v>
      </c>
      <c r="L47" s="107" t="str">
        <f>IFERROR(VLOOKUP($A47,'★共通（5-1-1）'!$A$9:$AH$126,26,FALSE)&amp;"","")</f>
        <v>115</v>
      </c>
      <c r="M47" s="107" t="str">
        <f>IFERROR(VLOOKUP($A47,'★共通（5-1-1）'!$A$9:$AH$126,25,FALSE)&amp;"","")</f>
        <v>115</v>
      </c>
      <c r="N47" s="61"/>
      <c r="O47" s="61"/>
      <c r="P47" s="61"/>
      <c r="Q47" s="61"/>
      <c r="R47" s="59"/>
    </row>
    <row r="48" spans="1:18" ht="301.5" customHeight="1">
      <c r="A48" s="105">
        <v>82</v>
      </c>
      <c r="B48" s="105" t="str">
        <f>IFERROR(VLOOKUP($A48,'★共通（5-1-1）'!$A$9:$AH$126,2,FALSE)&amp;"","")</f>
        <v>介護報酬の見直し</v>
      </c>
      <c r="C48" s="106" t="str">
        <f>IFERROR(VLOOKUP($A48,'★共通（5-1-1）'!$A$9:$AH$126,3,FALSE)&amp;"","")</f>
        <v>①見守り機器等を導入した場合の夜勤職員配置加算等の見直し</v>
      </c>
      <c r="D48" s="105" t="str">
        <f>IFERROR(VLOOKUP($A48,'★共通（5-1-1）'!$A$9:$AH$126,4,FALSE)&amp;"","")</f>
        <v>夜勤職員配置加算</v>
      </c>
      <c r="E48" s="19" t="str">
        <f>IFERROR(VLOOKUP($A48,'★共通（5-1-1）'!$A$9:$AH$126,5,FALSE)&amp;"","")</f>
        <v/>
      </c>
      <c r="F48" s="106" t="str">
        <f>IFERROR(VLOOKUP($A48,'★共通（5-1-1）'!$A$9:$AH$126,6,FALSE)&amp;"","")</f>
        <v>・テクノロジーの活用により介護サービスの質の向上、業務効率化及び職員の負担軽減を推進していく観点から、令和２年度に実施された介護ロボット導入支援及び導入効果実証研究の結果等も踏まえ、夜勤職員配置加算等について、以下のとおり見直す。
　ア 介護老人福祉施設等における見守り機器を導入した場合の夜勤職員配置加算（夜勤を行う介護職員又は看護職員の数が「最低基準を 0.9 以上上回っている場合」）について、見守りセンサーの入所者に占める導入割合の基準を 15％から 10％に緩和する。
　イ 介護老人福祉施設等における見守り機器を導入した場合の夜勤職員配置加算について、全ての入所者について見守りセンサーを導入し、夜勤職員全員がインカム等の ICT を使用するとともに、職員の負担軽減や職員毎の効率化のばらつきに配慮し、安全体制やケアの質の確保、職員の負担軽減を要件として、「最低基準を 0.6 以上（②の人員配置基準の緩和が適用される場合は 0.8 以上）上回っている場合」に算定できる新たな区分を設ける。
　ウ イの加算の申請にあたっては、
　　ⅰ 利用者の安全やケアの質の確保、職員の負担を軽減するための委員会の設置、
　　ⅱ 職員に対する十分な休憩時間の確保等の勤務・雇用条件への配慮、
　　ⅲ 機器の不具合の定期チェックの実施（メーカーとの連携を含む）、
　　ⅳ 職員に対するテクノロジー活用に関する教育の実施、
　　ⅴ 夜間の訪室が必要な利用者に対する訪室の個別実施
を具体的要件とし、テクノロジー導入後これらを少なくとも３か月以上試行し、現場職員の意見が適切に反映できるよう、夜勤職員をはじめ実際にケア等を行う多職種の職員が参画するⅰの委員会において安全体制やケアの質の確保、職員の負担軽減が図られていることを確認した上で届け出るものとする。</v>
      </c>
      <c r="G48" s="107" t="str">
        <f>IFERROR(VLOOKUP($A48,'★共通（5-1-1）'!$A$9:$AH$126,14,FALSE)&amp;"","")</f>
        <v>117</v>
      </c>
      <c r="H48" s="107" t="str">
        <f>IFERROR(VLOOKUP($A48,'★共通（5-1-1）'!$A$9:$AH$126,15,FALSE)&amp;"","")</f>
        <v/>
      </c>
      <c r="I48" s="107" t="str">
        <f>IFERROR(VLOOKUP($A48,'★共通（5-1-1）'!$A$9:$AH$126,24,FALSE)&amp;"","")</f>
        <v/>
      </c>
      <c r="J48" s="107" t="str">
        <f>IFERROR(VLOOKUP($A48,'★共通（5-1-1）'!$A$9:$AH$126,28,FALSE)&amp;"","")</f>
        <v/>
      </c>
      <c r="K48" s="107" t="str">
        <f>IFERROR(VLOOKUP($A48,'★共通（5-1-1）'!$A$9:$AH$126,16,FALSE)&amp;"","")</f>
        <v/>
      </c>
      <c r="L48" s="107" t="str">
        <f>IFERROR(VLOOKUP($A48,'★共通（5-1-1）'!$A$9:$AH$126,26,FALSE)&amp;"","")</f>
        <v/>
      </c>
      <c r="M48" s="107" t="str">
        <f>IFERROR(VLOOKUP($A48,'★共通（5-1-1）'!$A$9:$AH$126,25,FALSE)&amp;"","")</f>
        <v/>
      </c>
      <c r="N48" s="61"/>
      <c r="O48" s="61"/>
      <c r="P48" s="61"/>
      <c r="Q48" s="61"/>
      <c r="R48" s="61"/>
    </row>
    <row r="49" spans="1:17" ht="321.75" customHeight="1">
      <c r="A49" s="105">
        <v>83</v>
      </c>
      <c r="B49" s="105" t="str">
        <f>IFERROR(VLOOKUP($A49,'★共通（5-1-1）'!$A$9:$AH$126,2,FALSE)&amp;"","")</f>
        <v>人員基準・設備基準</v>
      </c>
      <c r="C49" s="106" t="str">
        <f>IFERROR(VLOOKUP($A49,'★共通（5-1-1）'!$A$9:$AH$126,3,FALSE)&amp;"","")</f>
        <v xml:space="preserve">見守り機器を導入した場合の夜間における人員配置基準の緩和
</v>
      </c>
      <c r="D49" s="105" t="str">
        <f>IFERROR(VLOOKUP($A49,'★共通（5-1-1）'!$A$9:$AH$126,4,FALSE)&amp;"","")</f>
        <v/>
      </c>
      <c r="E49" s="19" t="str">
        <f>IFERROR(VLOOKUP($A49,'★共通（5-1-1）'!$A$9:$AH$126,5,FALSE)&amp;"","")</f>
        <v/>
      </c>
      <c r="F49" s="106" t="str">
        <f>IFERROR(VLOOKUP($A49,'★共通（5-1-1）'!$A$9:$AH$126,6,FALSE)&amp;"","")</f>
        <v>・テクノロジーの活用により介護サービスの質の向上、業務効率化及び職員の負担軽減を推進していく観点から、令和２年度に実施された介護ロボット導入支援及び導入効果実証研究の結果等も踏まえ、全ての入所者について見守りセンサーを導入し、夜勤職員全員がインカム等の ICT を使用するとともに、職員の負担軽減や職員毎の効率化のばらつきに配慮し、委員会の設置や職員に対する十分な休憩時間の確保等を含めた安全体制等の確保を行っていることを要件として、介護老人福祉施設（従来型）の利用定員 26人以上の場合の夜間の配置基準を緩和する。
具体的には、1日あたりの配置人員数として、利用者の数が 26 人以上 60 人以下の場合の配置人員数を現行の２人以上から 1.6 人以上に、同 61 人以上 80 人以下の場合の配置人員数を現行の３人以上から 2.4 人以上に、同 81 人以上 100 人以下の場合の配置人員数を現行の４人以上から 3.2 人以上に、同 101 人以上の場合は 3.2 に利用者の数が 100 を超えて 25 又はその端数を増すごとに 0.8 を加えて得た数以上に見直す。ただし、常時1人以上配置（利用者の数が６１人以上の場合は常時2人以上配置）するものとする。
人員配置基準の緩和の申請にあたっては、
　ⅰ 利用者の安全やケアの質の確保、職員の負担を軽減するための委員会の設置、
　ⅱ 職員に対する十分な休憩時間の確保等の勤務・雇用条件への配慮、
　ⅲ 緊急時の体制整備（近隣在住職員を中心とした緊急参集要員の確保等）、
　ⅳ 機器の不具合の定期チェックの実施（メーカーとの連携を含む）、
　ⅴ 職員に対するテクノロジー活用に関する教育の実施、
　ⅵ 夜間の訪室が必要な利用者に対する訪室の個別実施
を具体的要件とし、テクノロジー導入後これらを少なくとも３か月以上試行し、現場職員の意見が適切に反映できるよう、夜勤職員をはじめ実際にケア等を行う多職種の職員が参画するⅰの委員会において安全体制やケアの質の確保、職員の負担軽減が図られていることを確認した上で届け出るものとする。</v>
      </c>
      <c r="G49" s="107" t="str">
        <f>IFERROR(VLOOKUP($A49,'★共通（5-1-1）'!$A$9:$AH$126,14,FALSE)&amp;"","")</f>
        <v>118</v>
      </c>
      <c r="H49" s="107" t="str">
        <f>IFERROR(VLOOKUP($A49,'★共通（5-1-1）'!$A$9:$AH$126,15,FALSE)&amp;"","")</f>
        <v/>
      </c>
      <c r="I49" s="107" t="str">
        <f>IFERROR(VLOOKUP($A49,'★共通（5-1-1）'!$A$9:$AH$126,24,FALSE)&amp;"","")</f>
        <v/>
      </c>
      <c r="J49" s="107" t="str">
        <f>IFERROR(VLOOKUP($A49,'★共通（5-1-1）'!$A$9:$AH$126,28,FALSE)&amp;"","")</f>
        <v/>
      </c>
      <c r="K49" s="107" t="str">
        <f>IFERROR(VLOOKUP($A49,'★共通（5-1-1）'!$A$9:$AH$126,16,FALSE)&amp;"","")</f>
        <v/>
      </c>
      <c r="L49" s="107" t="str">
        <f>IFERROR(VLOOKUP($A49,'★共通（5-1-1）'!$A$9:$AH$126,26,FALSE)&amp;"","")</f>
        <v/>
      </c>
      <c r="M49" s="107" t="str">
        <f>IFERROR(VLOOKUP($A49,'★共通（5-1-1）'!$A$9:$AH$126,25,FALSE)&amp;"","")</f>
        <v/>
      </c>
    </row>
    <row r="50" spans="1:17" ht="274.5" customHeight="1">
      <c r="A50" s="105">
        <v>84</v>
      </c>
      <c r="B50" s="105" t="str">
        <f>IFERROR(VLOOKUP($A50,'★共通（5-1-1）'!$A$9:$AH$126,2,FALSE)&amp;"","")</f>
        <v>介護報酬の見直し</v>
      </c>
      <c r="C50" s="106" t="str">
        <f>IFERROR(VLOOKUP($A50,'★共通（5-1-1）'!$A$9:$AH$126,3,FALSE)&amp;"","")</f>
        <v>テクノロジーの活用によるサービスの質の向上や業務効率化の推進</v>
      </c>
      <c r="D50" s="105" t="str">
        <f>IFERROR(VLOOKUP($A50,'★共通（5-1-1）'!$A$9:$AH$126,4,FALSE)&amp;"","")</f>
        <v>介護老人福祉施設/
日常生活継続支援加算
特定施設入居者生活介護/
入居継続支援加算</v>
      </c>
      <c r="E50" s="19" t="str">
        <f>IFERROR(VLOOKUP($A50,'★共通（5-1-1）'!$A$9:$AH$126,5,FALSE)&amp;"","")</f>
        <v/>
      </c>
      <c r="F50" s="106" t="str">
        <f>IFERROR(VLOOKUP($A50,'★共通（5-1-1）'!$A$9:$AH$126,6,FALSE)&amp;"","")</f>
        <v>・介護事業者によるテクノロジーの活用によるサービスの質の向上、業務効率化及び職員の負担軽減の取組を評価する観点から、以下の見直しを行う。
　ア 介護老人福祉施設や特定施設入居者生活介護等において、テクノロジーを活用した複数の機器（見守りセンサー、インカム、記録ソフト等のICT、移乗支援機器）を活用し、利用者に対するケアのアセスメント評価や人員体制の見直しを PDCA サイクルによって継続して行っている場合については、日常生活継続支援加算及び入居継続支援加算の「介護福祉士数が常勤換算で入所者数が６又はその端数を増すごとに１以上」とする要件を、「７又はその端数を増すごとに１以上」とする。
要件緩和の申請にあたっては、
　　ⅰ 利用者の安全やケアの質の確保、職員の負担を軽減するための委員会の設置、
　　ⅱ 職員に対する十分な休憩時間の確保等の勤務・雇用条件への配慮、
　　ⅲ 機器の不具合の定期チェックの実施（メーカーとの連携を含む）、
　　ⅳ 職員に対するテクノロジー活用に関する教育の実施、
を具体的要件とし、テクノロジー導入後これらを少なくとも３か月以上試行し、現場職員の意見が適切に反映できるよう、夜勤職員をはじめ実際にケア等を行う多職種の職員が参画するⅰの委員会において安全体制やケアの質の確保、職員の負担軽減が図られていることを確認した上で届け出るものとする。
　イ サービス提供体制強化加算について、新たに設ける区分の算定に当たり、施設系サービス及び介護付きホームに一つ以上の実施を求めるサービスの質の向上につながる取組の事項の一つにテクノロジーの活用を盛り込む。（※(1)③再掲）</v>
      </c>
      <c r="G50" s="107" t="str">
        <f>IFERROR(VLOOKUP($A50,'★共通（5-1-1）'!$A$9:$AH$126,14,FALSE)&amp;"","")</f>
        <v/>
      </c>
      <c r="H50" s="107" t="str">
        <f>IFERROR(VLOOKUP($A50,'★共通（5-1-1）'!$A$9:$AH$126,15,FALSE)&amp;"","")</f>
        <v/>
      </c>
      <c r="I50" s="107" t="str">
        <f>IFERROR(VLOOKUP($A50,'★共通（5-1-1）'!$A$9:$AH$126,24,FALSE)&amp;"","")</f>
        <v/>
      </c>
      <c r="J50" s="107" t="str">
        <f>IFERROR(VLOOKUP($A50,'★共通（5-1-1）'!$A$9:$AH$126,28,FALSE)&amp;"","")</f>
        <v/>
      </c>
      <c r="K50" s="107" t="str">
        <f>IFERROR(VLOOKUP($A50,'★共通（5-1-1）'!$A$9:$AH$126,16,FALSE)&amp;"","")</f>
        <v>119</v>
      </c>
      <c r="L50" s="107" t="str">
        <f>IFERROR(VLOOKUP($A50,'★共通（5-1-1）'!$A$9:$AH$126,26,FALSE)&amp;"","")</f>
        <v>119</v>
      </c>
      <c r="M50" s="107" t="str">
        <f>IFERROR(VLOOKUP($A50,'★共通（5-1-1）'!$A$9:$AH$126,25,FALSE)&amp;"","")</f>
        <v/>
      </c>
    </row>
    <row r="51" spans="1:17" ht="135.75" customHeight="1">
      <c r="A51" s="105">
        <v>85</v>
      </c>
      <c r="B51" s="105" t="str">
        <f>IFERROR(VLOOKUP($A51,'★共通（5-1-1）'!$A$9:$AH$126,2,FALSE)&amp;"","")</f>
        <v>運営基準の見直し</v>
      </c>
      <c r="C51" s="106" t="str">
        <f>IFERROR(VLOOKUP($A51,'★共通（5-1-1）'!$A$9:$AH$126,3,FALSE)&amp;"","")</f>
        <v>会議や多職種連携における ICT の活用</v>
      </c>
      <c r="D51" s="105" t="str">
        <f>IFERROR(VLOOKUP($A51,'★共通（5-1-1）'!$A$9:$AH$126,4,FALSE)&amp;"","")</f>
        <v/>
      </c>
      <c r="E51" s="19" t="str">
        <f>IFERROR(VLOOKUP($A51,'★共通（5-1-1）'!$A$9:$AH$126,5,FALSE)&amp;"","")</f>
        <v/>
      </c>
      <c r="F51" s="106" t="str">
        <f>IFERROR(VLOOKUP($A51,'★共通（5-1-1）'!$A$9:$AH$126,6,FALSE)&amp;"","")</f>
        <v>・運営基準や加算の要件等において実施が求められる各種会議等（利用者の居宅を訪問しての実施が求められるものを除く）について、感染防止や多職種連携の促進の観点から、以下の見直しを行う。
　ア 利用者等が参加せず、医療・介護の関係者のみで実施するものについて、「医療・介護関係事業者における個人情報の適切な取扱のためのガイダンス」及び「医療情報システムの安全管理に関するガイドライン」等を参考にして、テレビ電話等を活用しての実施を認める。
　イ 利用者等が参加して実施するものについて、上記に加えて、利用者等の同意を得た上で、テレビ電話等を活用しての実施を認める。</v>
      </c>
      <c r="G51" s="107" t="str">
        <f>IFERROR(VLOOKUP($A51,'★共通（5-1-1）'!$A$9:$AH$126,14,FALSE)&amp;"","")</f>
        <v>120</v>
      </c>
      <c r="H51" s="107" t="str">
        <f>IFERROR(VLOOKUP($A51,'★共通（5-1-1）'!$A$9:$AH$126,15,FALSE)&amp;"","")</f>
        <v>120</v>
      </c>
      <c r="I51" s="107" t="str">
        <f>IFERROR(VLOOKUP($A51,'★共通（5-1-1）'!$A$9:$AH$126,24,FALSE)&amp;"","")</f>
        <v>120</v>
      </c>
      <c r="J51" s="107" t="str">
        <f>IFERROR(VLOOKUP($A51,'★共通（5-1-1）'!$A$9:$AH$126,28,FALSE)&amp;"","")</f>
        <v>120</v>
      </c>
      <c r="K51" s="107" t="str">
        <f>IFERROR(VLOOKUP($A51,'★共通（5-1-1）'!$A$9:$AH$126,16,FALSE)&amp;"","")</f>
        <v>120</v>
      </c>
      <c r="L51" s="107" t="str">
        <f>IFERROR(VLOOKUP($A51,'★共通（5-1-1）'!$A$9:$AH$126,26,FALSE)&amp;"","")</f>
        <v>120</v>
      </c>
      <c r="M51" s="107" t="str">
        <f>IFERROR(VLOOKUP($A51,'★共通（5-1-1）'!$A$9:$AH$126,25,FALSE)&amp;"","")</f>
        <v>120</v>
      </c>
    </row>
    <row r="52" spans="1:17" ht="113.25" customHeight="1">
      <c r="A52" s="105">
        <v>90</v>
      </c>
      <c r="B52" s="105" t="str">
        <f>IFERROR(VLOOKUP($A52,'★共通（5-1-1）'!$A$9:$AH$126,2,FALSE)&amp;"","")</f>
        <v>人員基準・設備基準</v>
      </c>
      <c r="C52" s="106" t="str">
        <f>IFERROR(VLOOKUP($A52,'★共通（5-1-1）'!$A$9:$AH$126,3,FALSE)&amp;"","")</f>
        <v>認知症グループホームの夜勤職員体制の見直し</v>
      </c>
      <c r="D52" s="105" t="str">
        <f>IFERROR(VLOOKUP($A52,'★共通（5-1-1）'!$A$9:$AH$126,4,FALSE)&amp;"","")</f>
        <v/>
      </c>
      <c r="E52" s="19" t="str">
        <f>IFERROR(VLOOKUP($A52,'★共通（5-1-1）'!$A$9:$AH$126,5,FALSE)&amp;"","")</f>
        <v/>
      </c>
      <c r="F52" s="106" t="str">
        <f>IFERROR(VLOOKUP($A52,'★共通（5-1-1）'!$A$9:$AH$126,6,FALSE)&amp;"","")</f>
        <v>・１ユニットごとに夜勤１人以上の配置とされている認知症グループホームの夜間・深夜時間帯の職員体制について、１ユニットごとに１人夜勤の原則は維持（３ユニットであれば３人夜勤）した上で、利用者の安全確保や職員の負担にも留意しつつ、人材の有効活用を図る観点から、３ユニットの場合であって、各ユニットが同一階に隣接しており、職員が円滑に利用者の状況把握を行い、速やかな対応が可能な構造で、安全対策（マニュアルの策定、訓練の実施）をとっていることを要件に、例外的に夜勤２人以上の配置に緩和できることとし、事業所が夜勤職員体制を選択することを可能とする。併せて、３ユニット２人夜勤の配置にする場合の報酬を設定する。</v>
      </c>
      <c r="G52" s="107" t="str">
        <f>IFERROR(VLOOKUP($A52,'★共通（5-1-1）'!$A$9:$AH$126,14,FALSE)&amp;"","")</f>
        <v/>
      </c>
      <c r="H52" s="107" t="str">
        <f>IFERROR(VLOOKUP($A52,'★共通（5-1-1）'!$A$9:$AH$126,15,FALSE)&amp;"","")</f>
        <v/>
      </c>
      <c r="I52" s="107" t="str">
        <f>IFERROR(VLOOKUP($A52,'★共通（5-1-1）'!$A$9:$AH$126,24,FALSE)&amp;"","")</f>
        <v/>
      </c>
      <c r="J52" s="107" t="str">
        <f>IFERROR(VLOOKUP($A52,'★共通（5-1-1）'!$A$9:$AH$126,28,FALSE)&amp;"","")</f>
        <v/>
      </c>
      <c r="K52" s="107" t="str">
        <f>IFERROR(VLOOKUP($A52,'★共通（5-1-1）'!$A$9:$AH$126,16,FALSE)&amp;"","")</f>
        <v/>
      </c>
      <c r="L52" s="107" t="str">
        <f>IFERROR(VLOOKUP($A52,'★共通（5-1-1）'!$A$9:$AH$126,26,FALSE)&amp;"","")</f>
        <v/>
      </c>
      <c r="M52" s="107" t="str">
        <f>IFERROR(VLOOKUP($A52,'★共通（5-1-1）'!$A$9:$AH$126,25,FALSE)&amp;"","")</f>
        <v>125</v>
      </c>
    </row>
    <row r="53" spans="1:17" ht="90.75" customHeight="1">
      <c r="A53" s="105">
        <v>91</v>
      </c>
      <c r="B53" s="105" t="str">
        <f>IFERROR(VLOOKUP($A53,'★共通（5-1-1）'!$A$9:$AH$126,2,FALSE)&amp;"","")</f>
        <v>人員基準・設備基準</v>
      </c>
      <c r="C53" s="106" t="str">
        <f>IFERROR(VLOOKUP($A53,'★共通（5-1-1）'!$A$9:$AH$126,3,FALSE)&amp;"","")</f>
        <v>管理者交代時の研修の修了猶予措置</v>
      </c>
      <c r="D53" s="105" t="str">
        <f>IFERROR(VLOOKUP($A53,'★共通（5-1-1）'!$A$9:$AH$126,4,FALSE)&amp;"","")</f>
        <v/>
      </c>
      <c r="E53" s="19" t="str">
        <f>IFERROR(VLOOKUP($A53,'★共通（5-1-1）'!$A$9:$AH$126,5,FALSE)&amp;"","")</f>
        <v/>
      </c>
      <c r="F53" s="106" t="str">
        <f>IFERROR(VLOOKUP($A53,'★共通（5-1-1）'!$A$9:$AH$126,6,FALSE)&amp;"","")</f>
        <v xml:space="preserve">・管理者の要件とされている認知症介護実践者研修及び認知症対応型サービス事業管理者研修の修了について、研修の実施時期が自治体によって他律的に決定されるものであることを踏まえ、計画作成担当者に係る措置と同様に、管理者が交代する場合において、新たな管理者が、市町村からの推薦を受けて都道府県に研修の申し込みを行い、研修を修了することが確実に見込まれる場合は、研修を修了していなくてもよい取扱いとする。
なお、事業者の新規指定時には、管理者は原則どおり研修を修了していることを必要とする。
</v>
      </c>
      <c r="G53" s="107" t="str">
        <f>IFERROR(VLOOKUP($A53,'★共通（5-1-1）'!$A$9:$AH$126,14,FALSE)&amp;"","")</f>
        <v/>
      </c>
      <c r="H53" s="107" t="str">
        <f>IFERROR(VLOOKUP($A53,'★共通（5-1-1）'!$A$9:$AH$126,15,FALSE)&amp;"","")</f>
        <v/>
      </c>
      <c r="I53" s="107" t="str">
        <f>IFERROR(VLOOKUP($A53,'★共通（5-1-1）'!$A$9:$AH$126,24,FALSE)&amp;"","")</f>
        <v>126</v>
      </c>
      <c r="J53" s="107" t="str">
        <f>IFERROR(VLOOKUP($A53,'★共通（5-1-1）'!$A$9:$AH$126,28,FALSE)&amp;"","")</f>
        <v>126</v>
      </c>
      <c r="K53" s="107" t="str">
        <f>IFERROR(VLOOKUP($A53,'★共通（5-1-1）'!$A$9:$AH$126,16,FALSE)&amp;"","")</f>
        <v/>
      </c>
      <c r="L53" s="107" t="str">
        <f>IFERROR(VLOOKUP($A53,'★共通（5-1-1）'!$A$9:$AH$126,26,FALSE)&amp;"","")</f>
        <v/>
      </c>
      <c r="M53" s="107" t="str">
        <f>IFERROR(VLOOKUP($A53,'★共通（5-1-1）'!$A$9:$AH$126,25,FALSE)&amp;"","")</f>
        <v>126</v>
      </c>
      <c r="N53" s="55"/>
      <c r="O53" s="55"/>
    </row>
    <row r="54" spans="1:17" ht="236.25" customHeight="1">
      <c r="A54" s="105">
        <v>92</v>
      </c>
      <c r="B54" s="105" t="str">
        <f>IFERROR(VLOOKUP($A54,'★共通（5-1-1）'!$A$9:$AH$126,2,FALSE)&amp;"","")</f>
        <v>人員基準・設備基準</v>
      </c>
      <c r="C54" s="106" t="str">
        <f>IFERROR(VLOOKUP($A54,'★共通（5-1-1）'!$A$9:$AH$126,3,FALSE)&amp;"","")</f>
        <v>介護老人福祉施設等の人員配置基準の見直し</v>
      </c>
      <c r="D54" s="105" t="str">
        <f>IFERROR(VLOOKUP($A54,'★共通（5-1-1）'!$A$9:$AH$126,4,FALSE)&amp;"","")</f>
        <v/>
      </c>
      <c r="E54" s="19" t="str">
        <f>IFERROR(VLOOKUP($A54,'★共通（5-1-1）'!$A$9:$AH$126,5,FALSE)&amp;"","")</f>
        <v/>
      </c>
      <c r="F54" s="106" t="str">
        <f>IFERROR(VLOOKUP($A54,'★共通（5-1-1）'!$A$9:$AH$126,6,FALSE)&amp;"","")</f>
        <v>・特別養護老人ホーム及び地域密着型特別養護老人ホーム等の人員配置基準について、人材確保や職員定着の観点から、職員の勤務シフトを組みやすくするなどの取組を推進するとともに、入所者の処遇や職員の負担に配慮する観点から、食事、健康管理、衛生管理、生活相談等における役務の提供や設備の供与が入所者の身体的、精神的特性を配慮して適切に行われること、労働関係法令に基づき、職員の休憩時間や有給休暇等が適切に確保されていることなどの留意点を明示しつつ、以下の見直しを行う。
　ア 従来型とユニット型を併設する場合において、入所者の処遇に支障がない場合、介護・看護職員の兼務を可能とする。
　イ 広域型特別養護老人ホーム又は介護老人保健施設と小規模多機能型居宅介護事業所を併設する場合において、入所者の処遇や事業所の管理上支障がない場合、管理者・介護職員の兼務を可能とする。
　ウ サテライト型居住施設において、本体施設が特別養護老人ホーム・地域密着型特別養護老人ホームである場合に、本体施設の生活相談員により当該サテライト型居住施設の入居者の処遇が適切に行われると認められるときは、生活相談員を置かないことを可能とする。
　エ 地域密着型特別養護老人ホーム（サテライト型を除く）において、他の社会福祉施設等との連携を図ることにより当該地域密着型特別養護老人ホームの効果的な運営を期待することができる場合であって、入所者の処遇に支障がないときは、栄養士を置かないことを可能とする。</v>
      </c>
      <c r="G54" s="107" t="str">
        <f>IFERROR(VLOOKUP($A54,'★共通（5-1-1）'!$A$9:$AH$126,14,FALSE)&amp;"","")</f>
        <v/>
      </c>
      <c r="H54" s="107" t="str">
        <f>IFERROR(VLOOKUP($A54,'★共通（5-1-1）'!$A$9:$AH$126,15,FALSE)&amp;"","")</f>
        <v/>
      </c>
      <c r="I54" s="107" t="str">
        <f>IFERROR(VLOOKUP($A54,'★共通（5-1-1）'!$A$9:$AH$126,24,FALSE)&amp;"","")</f>
        <v>127
 -
130</v>
      </c>
      <c r="J54" s="107" t="str">
        <f>IFERROR(VLOOKUP($A54,'★共通（5-1-1）'!$A$9:$AH$126,28,FALSE)&amp;"","")</f>
        <v/>
      </c>
      <c r="K54" s="107" t="str">
        <f>IFERROR(VLOOKUP($A54,'★共通（5-1-1）'!$A$9:$AH$126,16,FALSE)&amp;"","")</f>
        <v/>
      </c>
      <c r="L54" s="107" t="str">
        <f>IFERROR(VLOOKUP($A54,'★共通（5-1-1）'!$A$9:$AH$126,26,FALSE)&amp;"","")</f>
        <v/>
      </c>
      <c r="M54" s="107" t="str">
        <f>IFERROR(VLOOKUP($A54,'★共通（5-1-1）'!$A$9:$AH$126,25,FALSE)&amp;"","")</f>
        <v/>
      </c>
    </row>
    <row r="55" spans="1:17" ht="184.5" customHeight="1">
      <c r="A55" s="105">
        <v>93</v>
      </c>
      <c r="B55" s="105" t="str">
        <f>IFERROR(VLOOKUP($A55,'★共通（5-1-1）'!$A$9:$AH$126,2,FALSE)&amp;"","")</f>
        <v>人員基準・設備基準</v>
      </c>
      <c r="C55" s="106" t="str">
        <f>IFERROR(VLOOKUP($A55,'★共通（5-1-1）'!$A$9:$AH$126,3,FALSE)&amp;"","")</f>
        <v>看護職員の配置基準の見直し</v>
      </c>
      <c r="D55" s="105" t="str">
        <f>IFERROR(VLOOKUP($A55,'★共通（5-1-1）'!$A$9:$AH$126,4,FALSE)&amp;"","")</f>
        <v/>
      </c>
      <c r="E55" s="19" t="str">
        <f>IFERROR(VLOOKUP($A55,'★共通（5-1-1）'!$A$9:$AH$126,5,FALSE)&amp;"","")</f>
        <v/>
      </c>
      <c r="F55" s="106" t="str">
        <f>IFERROR(VLOOKUP($A55,'★共通（5-1-1）'!$A$9:$AH$126,6,FALSE)&amp;"","")</f>
        <v xml:space="preserve">・短期入所生活介護における看護職員の配置基準について、看護職員の確保が困難な状況がある中で、人材を有効活用しながら、医療的ケアを行う体制の充実を図る観点から、以下の見直しを行う。
　ア 看護職員の配置が必須ではない単独型及び併設型かつ定員19 人以下の事業所について、看護職員を配置しなかった場合であっても、医療的ケアの必要な利用者への対応の充実を図るため、利用者の状態像に応じて必要がある場合には、看護職員を病院、診療所又は訪問看護ステーション等との密接かつ適切な連携により確保すること（当該連携により、看護職員が必要に応じてサービス提供日ごとに利用者の健康状態の確認を行うこと、当該事業所へ駆けつけることができる体制や適切な指示ができる連絡体制などを確保すること）を求めることとする。
　イ 看護職員の常勤１名以上の配置が求められている併設型かつ定員20 人以上の事業所について、類型・定員により必要とされる医療的ケアに差はないことを踏まえ、人材の有効活用を図る観点から、単独型及び併設型かつ定員19 人以下の事業所と同様の人員配置基準とする。
</v>
      </c>
      <c r="G55" s="107" t="str">
        <f>IFERROR(VLOOKUP($A55,'★共通（5-1-1）'!$A$9:$AH$126,14,FALSE)&amp;"","")</f>
        <v>131</v>
      </c>
      <c r="H55" s="107" t="str">
        <f>IFERROR(VLOOKUP($A55,'★共通（5-1-1）'!$A$9:$AH$126,15,FALSE)&amp;"","")</f>
        <v/>
      </c>
      <c r="I55" s="107" t="str">
        <f>IFERROR(VLOOKUP($A55,'★共通（5-1-1）'!$A$9:$AH$126,24,FALSE)&amp;"","")</f>
        <v/>
      </c>
      <c r="J55" s="107" t="str">
        <f>IFERROR(VLOOKUP($A55,'★共通（5-1-1）'!$A$9:$AH$126,28,FALSE)&amp;"","")</f>
        <v/>
      </c>
      <c r="K55" s="107" t="str">
        <f>IFERROR(VLOOKUP($A55,'★共通（5-1-1）'!$A$9:$AH$126,16,FALSE)&amp;"","")</f>
        <v/>
      </c>
      <c r="L55" s="107" t="str">
        <f>IFERROR(VLOOKUP($A55,'★共通（5-1-1）'!$A$9:$AH$126,26,FALSE)&amp;"","")</f>
        <v/>
      </c>
      <c r="M55" s="107" t="str">
        <f>IFERROR(VLOOKUP($A55,'★共通（5-1-1）'!$A$9:$AH$126,25,FALSE)&amp;"","")</f>
        <v/>
      </c>
    </row>
    <row r="56" spans="1:17" ht="111.75" customHeight="1">
      <c r="A56" s="105">
        <v>95</v>
      </c>
      <c r="B56" s="105" t="str">
        <f>IFERROR(VLOOKUP($A56,'★共通（5-1-1）'!$A$9:$AH$126,2,FALSE)&amp;"","")</f>
        <v>運営基準の見直し</v>
      </c>
      <c r="C56" s="106" t="str">
        <f>IFERROR(VLOOKUP($A56,'★共通（5-1-1）'!$A$9:$AH$126,3,FALSE)&amp;"","")</f>
        <v>外部評価に係る運営推進会議の活用</v>
      </c>
      <c r="D56" s="105" t="str">
        <f>IFERROR(VLOOKUP($A56,'★共通（5-1-1）'!$A$9:$AH$126,4,FALSE)&amp;"","")</f>
        <v/>
      </c>
      <c r="E56" s="19" t="str">
        <f>IFERROR(VLOOKUP($A56,'★共通（5-1-1）'!$A$9:$AH$126,5,FALSE)&amp;"","")</f>
        <v/>
      </c>
      <c r="F56" s="106" t="str">
        <f>IFERROR(VLOOKUP($A56,'★共通（5-1-1）'!$A$9:$AH$126,6,FALSE)&amp;"","")</f>
        <v>・認知症グループホームにおいて求められている「第三者による外部評価」について、業務効率化の観点から、既存の外部評価（都道府県が指定する外部評価機関によるサービスの評価）は維持した上で、小規模多機能型居宅介護等と同様に、自らその提供するサービスの質の評価（自己評価）を行い、これを市町村や地域包括支援センター等の公正・中立な立場にある第三者が出席する運営推進会議に報告し、評価を受けた上で公表する仕組みを制度的に位置付け、当該運営推進会議と既存の外部評価による評価のいずれかから「第三者による外部評価」を受けることとする。</v>
      </c>
      <c r="G56" s="107" t="str">
        <f>IFERROR(VLOOKUP($A56,'★共通（5-1-1）'!$A$9:$AH$126,14,FALSE)&amp;"","")</f>
        <v/>
      </c>
      <c r="H56" s="107" t="str">
        <f>IFERROR(VLOOKUP($A56,'★共通（5-1-1）'!$A$9:$AH$126,15,FALSE)&amp;"","")</f>
        <v/>
      </c>
      <c r="I56" s="107" t="str">
        <f>IFERROR(VLOOKUP($A56,'★共通（5-1-1）'!$A$9:$AH$126,24,FALSE)&amp;"","")</f>
        <v/>
      </c>
      <c r="J56" s="107" t="str">
        <f>IFERROR(VLOOKUP($A56,'★共通（5-1-1）'!$A$9:$AH$126,28,FALSE)&amp;"","")</f>
        <v/>
      </c>
      <c r="K56" s="107" t="str">
        <f>IFERROR(VLOOKUP($A56,'★共通（5-1-1）'!$A$9:$AH$126,16,FALSE)&amp;"","")</f>
        <v/>
      </c>
      <c r="L56" s="107" t="str">
        <f>IFERROR(VLOOKUP($A56,'★共通（5-1-1）'!$A$9:$AH$126,26,FALSE)&amp;"","")</f>
        <v/>
      </c>
      <c r="M56" s="107" t="str">
        <f>IFERROR(VLOOKUP($A56,'★共通（5-1-1）'!$A$9:$AH$126,25,FALSE)&amp;"","")</f>
        <v>133</v>
      </c>
    </row>
    <row r="57" spans="1:17" ht="59.25" customHeight="1">
      <c r="A57" s="105">
        <v>96</v>
      </c>
      <c r="B57" s="105" t="str">
        <f>IFERROR(VLOOKUP($A57,'★共通（5-1-1）'!$A$9:$AH$126,2,FALSE)&amp;"","")</f>
        <v>人員基準・設備基準</v>
      </c>
      <c r="C57" s="106" t="str">
        <f>IFERROR(VLOOKUP($A57,'★共通（5-1-1）'!$A$9:$AH$126,3,FALSE)&amp;"","")</f>
        <v>計画作成担当者の配置基準の緩和</v>
      </c>
      <c r="D57" s="105" t="str">
        <f>IFERROR(VLOOKUP($A57,'★共通（5-1-1）'!$A$9:$AH$126,4,FALSE)&amp;"","")</f>
        <v/>
      </c>
      <c r="E57" s="19" t="str">
        <f>IFERROR(VLOOKUP($A57,'★共通（5-1-1）'!$A$9:$AH$126,5,FALSE)&amp;"","")</f>
        <v/>
      </c>
      <c r="F57" s="106" t="str">
        <f>IFERROR(VLOOKUP($A57,'★共通（5-1-1）'!$A$9:$AH$126,6,FALSE)&amp;"","")</f>
        <v>・認知症グループホームにおいて、人材の有効活用を図る観点から、介護支援専門員である計画作成担当者の配置について、ユニットごとに１名以上の配置から、事業所ごとに１名以上の配置に緩和する。</v>
      </c>
      <c r="G57" s="107" t="str">
        <f>IFERROR(VLOOKUP($A57,'★共通（5-1-1）'!$A$9:$AH$126,14,FALSE)&amp;"","")</f>
        <v/>
      </c>
      <c r="H57" s="107" t="str">
        <f>IFERROR(VLOOKUP($A57,'★共通（5-1-1）'!$A$9:$AH$126,15,FALSE)&amp;"","")</f>
        <v/>
      </c>
      <c r="I57" s="107" t="str">
        <f>IFERROR(VLOOKUP($A57,'★共通（5-1-1）'!$A$9:$AH$126,24,FALSE)&amp;"","")</f>
        <v/>
      </c>
      <c r="J57" s="107" t="str">
        <f>IFERROR(VLOOKUP($A57,'★共通（5-1-1）'!$A$9:$AH$126,28,FALSE)&amp;"","")</f>
        <v/>
      </c>
      <c r="K57" s="107" t="str">
        <f>IFERROR(VLOOKUP($A57,'★共通（5-1-1）'!$A$9:$AH$126,16,FALSE)&amp;"","")</f>
        <v/>
      </c>
      <c r="L57" s="107" t="str">
        <f>IFERROR(VLOOKUP($A57,'★共通（5-1-1）'!$A$9:$AH$126,26,FALSE)&amp;"","")</f>
        <v/>
      </c>
      <c r="M57" s="107" t="str">
        <f>IFERROR(VLOOKUP($A57,'★共通（5-1-1）'!$A$9:$AH$126,25,FALSE)&amp;"","")</f>
        <v>134</v>
      </c>
    </row>
    <row r="58" spans="1:17" ht="102.75" customHeight="1">
      <c r="A58" s="105">
        <v>97</v>
      </c>
      <c r="B58" s="105" t="str">
        <f>IFERROR(VLOOKUP($A58,'★共通（5-1-1）'!$A$9:$AH$126,2,FALSE)&amp;"","")</f>
        <v>人員基準・設備基準</v>
      </c>
      <c r="C58" s="106" t="str">
        <f>IFERROR(VLOOKUP($A58,'★共通（5-1-1）'!$A$9:$AH$126,3,FALSE)&amp;"","")</f>
        <v>利用者への説明・同意等に係る見直し</v>
      </c>
      <c r="D58" s="105" t="str">
        <f>IFERROR(VLOOKUP($A58,'★共通（5-1-1）'!$A$9:$AH$126,4,FALSE)&amp;"","")</f>
        <v/>
      </c>
      <c r="E58" s="19" t="str">
        <f>IFERROR(VLOOKUP($A58,'★共通（5-1-1）'!$A$9:$AH$126,5,FALSE)&amp;"","")</f>
        <v/>
      </c>
      <c r="F58" s="106" t="str">
        <f>IFERROR(VLOOKUP($A58,'★共通（5-1-1）'!$A$9:$AH$126,6,FALSE)&amp;"","")</f>
        <v xml:space="preserve">・利用者の利便性向上や介護サービス事業者の業務負担軽減の観点から、政府の方針も踏まえ、ケアプランや重要事項説明書等における利用者等への説明・同意について、以下の見直しを行う。
　ア 書面で説明・同意等を行うものについて、電磁的記録による対応を原則認めることとする。
　イ 利用者等の署名・押印について、求めないことが可能であること及びその場合の代替手段を明示するとともに、様式例から押印欄を削除する。
</v>
      </c>
      <c r="G58" s="107" t="str">
        <f>IFERROR(VLOOKUP($A58,'★共通（5-1-1）'!$A$9:$AH$126,14,FALSE)&amp;"","")</f>
        <v>136</v>
      </c>
      <c r="H58" s="107" t="str">
        <f>IFERROR(VLOOKUP($A58,'★共通（5-1-1）'!$A$9:$AH$126,15,FALSE)&amp;"","")</f>
        <v>136</v>
      </c>
      <c r="I58" s="107" t="str">
        <f>IFERROR(VLOOKUP($A58,'★共通（5-1-1）'!$A$9:$AH$126,24,FALSE)&amp;"","")</f>
        <v>136</v>
      </c>
      <c r="J58" s="107" t="str">
        <f>IFERROR(VLOOKUP($A58,'★共通（5-1-1）'!$A$9:$AH$126,28,FALSE)&amp;"","")</f>
        <v>136</v>
      </c>
      <c r="K58" s="107" t="str">
        <f>IFERROR(VLOOKUP($A58,'★共通（5-1-1）'!$A$9:$AH$126,16,FALSE)&amp;"","")</f>
        <v>136</v>
      </c>
      <c r="L58" s="107" t="str">
        <f>IFERROR(VLOOKUP($A58,'★共通（5-1-1）'!$A$9:$AH$126,26,FALSE)&amp;"","")</f>
        <v>136</v>
      </c>
      <c r="M58" s="107" t="str">
        <f>IFERROR(VLOOKUP($A58,'★共通（5-1-1）'!$A$9:$AH$126,25,FALSE)&amp;"","")</f>
        <v>136</v>
      </c>
    </row>
    <row r="59" spans="1:17" ht="89.25" customHeight="1">
      <c r="A59" s="105">
        <v>98</v>
      </c>
      <c r="B59" s="105" t="str">
        <f>IFERROR(VLOOKUP($A59,'★共通（5-1-1）'!$A$9:$AH$126,2,FALSE)&amp;"","")</f>
        <v>基本方針・指定基準等</v>
      </c>
      <c r="C59" s="106" t="str">
        <f>IFERROR(VLOOKUP($A59,'★共通（5-1-1）'!$A$9:$AH$126,3,FALSE)&amp;"","")</f>
        <v>員数の記載や変更届出の明確化</v>
      </c>
      <c r="D59" s="105" t="str">
        <f>IFERROR(VLOOKUP($A59,'★共通（5-1-1）'!$A$9:$AH$126,4,FALSE)&amp;"","")</f>
        <v/>
      </c>
      <c r="E59" s="19" t="str">
        <f>IFERROR(VLOOKUP($A59,'★共通（5-1-1）'!$A$9:$AH$126,5,FALSE)&amp;"","")</f>
        <v/>
      </c>
      <c r="F59" s="106" t="str">
        <f>IFERROR(VLOOKUP($A59,'★共通（5-1-1）'!$A$9:$AH$126,6,FALSE)&amp;"","")</f>
        <v>・介護サービス事業者の業務負担軽減やいわゆるローカルルールの解消を図る観点から、運営規程や重要事項説明書に記載する従業員の「員数」について、「○○人以上」と記載することが可能であること及び運営規程における「従業者の職種、員数及び職務の内容」について、その変更の届出は年１回で足りることを明確化する。</v>
      </c>
      <c r="G59" s="107" t="str">
        <f>IFERROR(VLOOKUP($A59,'★共通（5-1-1）'!$A$9:$AH$126,14,FALSE)&amp;"","")</f>
        <v>137</v>
      </c>
      <c r="H59" s="107" t="str">
        <f>IFERROR(VLOOKUP($A59,'★共通（5-1-1）'!$A$9:$AH$126,15,FALSE)&amp;"","")</f>
        <v>137</v>
      </c>
      <c r="I59" s="107" t="str">
        <f>IFERROR(VLOOKUP($A59,'★共通（5-1-1）'!$A$9:$AH$126,24,FALSE)&amp;"","")</f>
        <v>137</v>
      </c>
      <c r="J59" s="107" t="str">
        <f>IFERROR(VLOOKUP($A59,'★共通（5-1-1）'!$A$9:$AH$126,28,FALSE)&amp;"","")</f>
        <v>137</v>
      </c>
      <c r="K59" s="107" t="str">
        <f>IFERROR(VLOOKUP($A59,'★共通（5-1-1）'!$A$9:$AH$126,16,FALSE)&amp;"","")</f>
        <v>137</v>
      </c>
      <c r="L59" s="107" t="str">
        <f>IFERROR(VLOOKUP($A59,'★共通（5-1-1）'!$A$9:$AH$126,26,FALSE)&amp;"","")</f>
        <v>137</v>
      </c>
      <c r="M59" s="107" t="str">
        <f>IFERROR(VLOOKUP($A59,'★共通（5-1-1）'!$A$9:$AH$126,25,FALSE)&amp;"","")</f>
        <v>137</v>
      </c>
    </row>
    <row r="60" spans="1:17" ht="87" customHeight="1">
      <c r="A60" s="105">
        <v>99</v>
      </c>
      <c r="B60" s="105" t="str">
        <f>IFERROR(VLOOKUP($A60,'★共通（5-1-1）'!$A$9:$AH$126,2,FALSE)&amp;"","")</f>
        <v>運営基準の見直し</v>
      </c>
      <c r="C60" s="106" t="str">
        <f>IFERROR(VLOOKUP($A60,'★共通（5-1-1）'!$A$9:$AH$126,3,FALSE)&amp;"","")</f>
        <v>記録の保存等に係る見直し</v>
      </c>
      <c r="D60" s="105" t="str">
        <f>IFERROR(VLOOKUP($A60,'★共通（5-1-1）'!$A$9:$AH$126,4,FALSE)&amp;"","")</f>
        <v/>
      </c>
      <c r="E60" s="19" t="str">
        <f>IFERROR(VLOOKUP($A60,'★共通（5-1-1）'!$A$9:$AH$126,5,FALSE)&amp;"","")</f>
        <v/>
      </c>
      <c r="F60" s="106" t="str">
        <f>IFERROR(VLOOKUP($A60,'★共通（5-1-1）'!$A$9:$AH$126,6,FALSE)&amp;"","")</f>
        <v>・介護サービス事業者の業務負担軽減やいわゆるローカルルールの解消を図る観点から、介護サービス事業者における諸記録の保存、交付等について、適切な個人情報の取り扱いを求めた上で、電磁的な対応を原則認めることとし、その範囲を明確化する。また、記録の保存期間について、他の制度の取り扱いも参考としつつ、明確化を図る。</v>
      </c>
      <c r="G60" s="107" t="str">
        <f>IFERROR(VLOOKUP($A60,'★共通（5-1-1）'!$A$9:$AH$126,14,FALSE)&amp;"","")</f>
        <v>138</v>
      </c>
      <c r="H60" s="107" t="str">
        <f>IFERROR(VLOOKUP($A60,'★共通（5-1-1）'!$A$9:$AH$126,15,FALSE)&amp;"","")</f>
        <v>138</v>
      </c>
      <c r="I60" s="107" t="str">
        <f>IFERROR(VLOOKUP($A60,'★共通（5-1-1）'!$A$9:$AH$126,24,FALSE)&amp;"","")</f>
        <v>138</v>
      </c>
      <c r="J60" s="107" t="str">
        <f>IFERROR(VLOOKUP($A60,'★共通（5-1-1）'!$A$9:$AH$126,28,FALSE)&amp;"","")</f>
        <v>138</v>
      </c>
      <c r="K60" s="107" t="str">
        <f>IFERROR(VLOOKUP($A60,'★共通（5-1-1）'!$A$9:$AH$126,16,FALSE)&amp;"","")</f>
        <v>138</v>
      </c>
      <c r="L60" s="107" t="str">
        <f>IFERROR(VLOOKUP($A60,'★共通（5-1-1）'!$A$9:$AH$126,26,FALSE)&amp;"","")</f>
        <v>138</v>
      </c>
      <c r="M60" s="107" t="str">
        <f>IFERROR(VLOOKUP($A60,'★共通（5-1-1）'!$A$9:$AH$126,25,FALSE)&amp;"","")</f>
        <v>138</v>
      </c>
    </row>
    <row r="61" spans="1:17" ht="74.25" customHeight="1">
      <c r="A61" s="105">
        <v>100</v>
      </c>
      <c r="B61" s="105" t="str">
        <f>IFERROR(VLOOKUP($A61,'★共通（5-1-1）'!$A$9:$AH$126,2,FALSE)&amp;"","")</f>
        <v>運営基準の見直し</v>
      </c>
      <c r="C61" s="106" t="str">
        <f>IFERROR(VLOOKUP($A61,'★共通（5-1-1）'!$A$9:$AH$126,3,FALSE)&amp;"","")</f>
        <v>運営規程等の掲示に係る見直し</v>
      </c>
      <c r="D61" s="105" t="str">
        <f>IFERROR(VLOOKUP($A61,'★共通（5-1-1）'!$A$9:$AH$126,4,FALSE)&amp;"","")</f>
        <v/>
      </c>
      <c r="E61" s="19" t="str">
        <f>IFERROR(VLOOKUP($A61,'★共通（5-1-1）'!$A$9:$AH$126,5,FALSE)&amp;"","")</f>
        <v/>
      </c>
      <c r="F61" s="106" t="str">
        <f>IFERROR(VLOOKUP($A61,'★共通（5-1-1）'!$A$9:$AH$126,6,FALSE)&amp;"","")</f>
        <v>・介護サービス事業者の業務負担軽減や利用者の利便性の向上を図る観点から、運営規程等の重要事項について、事業所の掲示だけでなく、閲覧可能な形でファイル等で備え置くこと等を可能とする。</v>
      </c>
      <c r="G61" s="107" t="str">
        <f>IFERROR(VLOOKUP($A61,'★共通（5-1-1）'!$A$9:$AH$126,14,FALSE)&amp;"","")</f>
        <v>139</v>
      </c>
      <c r="H61" s="107" t="str">
        <f>IFERROR(VLOOKUP($A61,'★共通（5-1-1）'!$A$9:$AH$126,15,FALSE)&amp;"","")</f>
        <v>139</v>
      </c>
      <c r="I61" s="107" t="str">
        <f>IFERROR(VLOOKUP($A61,'★共通（5-1-1）'!$A$9:$AH$126,24,FALSE)&amp;"","")</f>
        <v>139</v>
      </c>
      <c r="J61" s="107" t="str">
        <f>IFERROR(VLOOKUP($A61,'★共通（5-1-1）'!$A$9:$AH$126,28,FALSE)&amp;"","")</f>
        <v>139</v>
      </c>
      <c r="K61" s="107" t="str">
        <f>IFERROR(VLOOKUP($A61,'★共通（5-1-1）'!$A$9:$AH$126,16,FALSE)&amp;"","")</f>
        <v>139</v>
      </c>
      <c r="L61" s="107" t="str">
        <f>IFERROR(VLOOKUP($A61,'★共通（5-1-1）'!$A$9:$AH$126,26,FALSE)&amp;"","")</f>
        <v>139</v>
      </c>
      <c r="M61" s="107" t="str">
        <f>IFERROR(VLOOKUP($A61,'★共通（5-1-1）'!$A$9:$AH$126,25,FALSE)&amp;"","")</f>
        <v>139</v>
      </c>
    </row>
    <row r="62" spans="1:17" ht="125.25" customHeight="1">
      <c r="A62" s="105">
        <v>101</v>
      </c>
      <c r="B62" s="105" t="str">
        <f>IFERROR(VLOOKUP($A62,'★共通（5-1-1）'!$A$9:$AH$126,2,FALSE)&amp;"","")</f>
        <v>介護報酬の見直し</v>
      </c>
      <c r="C62" s="106" t="str">
        <f>IFERROR(VLOOKUP($A62,'★共通（5-1-1）'!$A$9:$AH$126,3,FALSE)&amp;"","")</f>
        <v>同一建物減算適用時等の区分支給限度基準額の計算方法の適正化</v>
      </c>
      <c r="D62" s="105" t="str">
        <f>IFERROR(VLOOKUP($A62,'★共通（5-1-1）'!$A$9:$AH$126,4,FALSE)&amp;"","")</f>
        <v>同一建物減算</v>
      </c>
      <c r="E62" s="19" t="str">
        <f>IFERROR(VLOOKUP($A62,'★共通（5-1-1）'!$A$9:$AH$126,5,FALSE)&amp;"","")</f>
        <v/>
      </c>
      <c r="F62" s="106" t="str">
        <f>IFERROR(VLOOKUP($A62,'★共通（5-1-1）'!$A$9:$AH$126,6,FALSE)&amp;"","")</f>
        <v xml:space="preserve">・通所系サービス、多機能系サービスについて、同一建物等居住者に係る減算の適用を受ける者と当該減算の適用を受けない者との公平性の観点から、当該減算等の適用を受ける者の区分支給限度基準額の管理において、減算等の適用前の単位数を用いることとする。
また、通所介護、通所リハビリテーションについて、通常規模型のサービスを利用する者と大規模型のサービスを利用する者との公平性の観点から、大規模型の報酬が適用される事業所を利用する者の区分支給限度基準額の管理において、通常規模型の単位数を用いることとする。
</v>
      </c>
      <c r="G62" s="107" t="str">
        <f>IFERROR(VLOOKUP($A62,'★共通（5-1-1）'!$A$9:$AH$126,14,FALSE)&amp;"","")</f>
        <v/>
      </c>
      <c r="H62" s="107" t="str">
        <f>IFERROR(VLOOKUP($A62,'★共通（5-1-1）'!$A$9:$AH$126,15,FALSE)&amp;"","")</f>
        <v/>
      </c>
      <c r="I62" s="107" t="str">
        <f>IFERROR(VLOOKUP($A62,'★共通（5-1-1）'!$A$9:$AH$126,24,FALSE)&amp;"","")</f>
        <v>142</v>
      </c>
      <c r="J62" s="107" t="str">
        <f>IFERROR(VLOOKUP($A62,'★共通（5-1-1）'!$A$9:$AH$126,28,FALSE)&amp;"","")</f>
        <v>142</v>
      </c>
      <c r="K62" s="107" t="str">
        <f>IFERROR(VLOOKUP($A62,'★共通（5-1-1）'!$A$9:$AH$126,16,FALSE)&amp;"","")</f>
        <v/>
      </c>
      <c r="L62" s="107" t="str">
        <f>IFERROR(VLOOKUP($A62,'★共通（5-1-1）'!$A$9:$AH$126,26,FALSE)&amp;"","")</f>
        <v/>
      </c>
      <c r="M62" s="107" t="str">
        <f>IFERROR(VLOOKUP($A62,'★共通（5-1-1）'!$A$9:$AH$126,25,FALSE)&amp;"","")</f>
        <v/>
      </c>
    </row>
    <row r="63" spans="1:17" ht="80.25" customHeight="1">
      <c r="A63" s="105">
        <v>110</v>
      </c>
      <c r="B63" s="105" t="str">
        <f>IFERROR(VLOOKUP($A63,'★共通（5-1-1）'!$A$9:$AH$126,2,FALSE)&amp;"","")</f>
        <v>介護報酬の見直し</v>
      </c>
      <c r="C63" s="106" t="str">
        <f>IFERROR(VLOOKUP($A63,'★共通（5-1-1）'!$A$9:$AH$126,3,FALSE)&amp;"","")</f>
        <v>介護職員処遇改善加算（Ⅳ）及び（Ⅴ）の廃止</v>
      </c>
      <c r="D63" s="105" t="str">
        <f>IFERROR(VLOOKUP($A63,'★共通（5-1-1）'!$A$9:$AH$126,4,FALSE)&amp;"","")</f>
        <v>介護職員処遇改善加算（Ⅳ）廃止
介護職員処遇改善加算（Ⅴ）廃止</v>
      </c>
      <c r="E63" s="19" t="str">
        <f>IFERROR(VLOOKUP($A63,'★共通（5-1-1）'!$A$9:$AH$126,5,FALSE)&amp;"","")</f>
        <v/>
      </c>
      <c r="F63" s="106" t="str">
        <f>IFERROR(VLOOKUP($A63,'★共通（5-1-1）'!$A$9:$AH$126,6,FALSE)&amp;"","")</f>
        <v>・介護職員処遇改善加算（Ⅳ）及び（Ⅴ）について、上位区分の算定が進んでいることを踏まえ、廃止する。その際、令和３年３月末時点で同加算を算定している介護サービス事業者については、１年の経過措置期間を設けることとする。</v>
      </c>
      <c r="G63" s="107" t="str">
        <f>IFERROR(VLOOKUP($A63,'★共通（5-1-1）'!$A$9:$AH$126,14,FALSE)&amp;"","")</f>
        <v>151</v>
      </c>
      <c r="H63" s="107" t="str">
        <f>IFERROR(VLOOKUP($A63,'★共通（5-1-1）'!$A$9:$AH$126,15,FALSE)&amp;"","")</f>
        <v>151</v>
      </c>
      <c r="I63" s="107" t="str">
        <f>IFERROR(VLOOKUP($A63,'★共通（5-1-1）'!$A$9:$AH$126,24,FALSE)&amp;"","")</f>
        <v>151</v>
      </c>
      <c r="J63" s="107" t="str">
        <f>IFERROR(VLOOKUP($A63,'★共通（5-1-1）'!$A$9:$AH$126,28,FALSE)&amp;"","")</f>
        <v>151</v>
      </c>
      <c r="K63" s="107" t="str">
        <f>IFERROR(VLOOKUP($A63,'★共通（5-1-1）'!$A$9:$AH$126,16,FALSE)&amp;"","")</f>
        <v>151</v>
      </c>
      <c r="L63" s="107" t="str">
        <f>IFERROR(VLOOKUP($A63,'★共通（5-1-1）'!$A$9:$AH$126,26,FALSE)&amp;"","")</f>
        <v>151</v>
      </c>
      <c r="M63" s="107" t="str">
        <f>IFERROR(VLOOKUP($A63,'★共通（5-1-1）'!$A$9:$AH$126,25,FALSE)&amp;"","")</f>
        <v>151</v>
      </c>
      <c r="N63" s="55"/>
      <c r="O63" s="55"/>
      <c r="P63" s="55"/>
      <c r="Q63" s="55"/>
    </row>
    <row r="64" spans="1:17" ht="99" customHeight="1">
      <c r="A64" s="105">
        <v>116</v>
      </c>
      <c r="B64" s="105" t="str">
        <f>IFERROR(VLOOKUP($A64,'★共通（5-1-1）'!$A$9:$AH$126,2,FALSE)&amp;"","")</f>
        <v>運営基準の見直し</v>
      </c>
      <c r="C64" s="106" t="str">
        <f>IFERROR(VLOOKUP($A64,'★共通（5-1-1）'!$A$9:$AH$126,3,FALSE)&amp;"","")</f>
        <v>高齢者虐待防止の推進</v>
      </c>
      <c r="D64" s="105" t="str">
        <f>IFERROR(VLOOKUP($A64,'★共通（5-1-1）'!$A$9:$AH$126,4,FALSE)&amp;"","")</f>
        <v/>
      </c>
      <c r="E64" s="19" t="str">
        <f>IFERROR(VLOOKUP($A64,'★共通（5-1-1）'!$A$9:$AH$126,5,FALSE)&amp;"","")</f>
        <v/>
      </c>
      <c r="F64" s="106" t="str">
        <f>IFERROR(VLOOKUP($A64,'★共通（5-1-1）'!$A$9:$AH$126,6,FALSE)&amp;"","")</f>
        <v>・障害福祉サービスにおける対応も踏まえ、全ての介護サービス事業者を対象に、利用者の人権の擁護、虐待の防止等の観点から、虐待の発生又はその再発を防止するための委員会の開催、指針の整備、研修の実施、担当者を定めることを義務づける。その際、３年の経過措置期間を設けることとする。</v>
      </c>
      <c r="G64" s="107" t="str">
        <f>IFERROR(VLOOKUP($A64,'★共通（5-1-1）'!$A$9:$AH$126,14,FALSE)&amp;"","")</f>
        <v>159</v>
      </c>
      <c r="H64" s="107" t="str">
        <f>IFERROR(VLOOKUP($A64,'★共通（5-1-1）'!$A$9:$AH$126,15,FALSE)&amp;"","")</f>
        <v>159</v>
      </c>
      <c r="I64" s="107" t="str">
        <f>IFERROR(VLOOKUP($A64,'★共通（5-1-1）'!$A$9:$AH$126,24,FALSE)&amp;"","")</f>
        <v>159</v>
      </c>
      <c r="J64" s="107" t="str">
        <f>IFERROR(VLOOKUP($A64,'★共通（5-1-1）'!$A$9:$AH$126,28,FALSE)&amp;"","")</f>
        <v>159</v>
      </c>
      <c r="K64" s="107" t="str">
        <f>IFERROR(VLOOKUP($A64,'★共通（5-1-1）'!$A$9:$AH$126,16,FALSE)&amp;"","")</f>
        <v>159</v>
      </c>
      <c r="L64" s="107" t="str">
        <f>IFERROR(VLOOKUP($A64,'★共通（5-1-1）'!$A$9:$AH$126,26,FALSE)&amp;"","")</f>
        <v>159</v>
      </c>
      <c r="M64" s="107" t="str">
        <f>IFERROR(VLOOKUP($A64,'★共通（5-1-1）'!$A$9:$AH$126,25,FALSE)&amp;"","")</f>
        <v>159</v>
      </c>
    </row>
    <row r="65" spans="1:13" ht="91.5" customHeight="1">
      <c r="A65" s="105">
        <v>117</v>
      </c>
      <c r="B65" s="105" t="str">
        <f>IFERROR(VLOOKUP($A65,'★共通（5-1-1）'!$A$9:$AH$126,2,FALSE)&amp;"","")</f>
        <v>基本方針・指定基準等</v>
      </c>
      <c r="C65" s="106" t="str">
        <f>IFERROR(VLOOKUP($A65,'★共通（5-1-1）'!$A$9:$AH$126,3,FALSE)&amp;"","")</f>
        <v>基準費用額の見直し</v>
      </c>
      <c r="D65" s="105" t="str">
        <f>IFERROR(VLOOKUP($A65,'★共通（5-1-1）'!$A$9:$AH$126,4,FALSE)&amp;"","")</f>
        <v/>
      </c>
      <c r="E65" s="19" t="str">
        <f>IFERROR(VLOOKUP($A65,'★共通（5-1-1）'!$A$9:$AH$126,5,FALSE)&amp;"","")</f>
        <v/>
      </c>
      <c r="F65" s="106" t="str">
        <f>IFERROR(VLOOKUP($A65,'★共通（5-1-1）'!$A$9:$AH$126,6,FALSE)&amp;"","")</f>
        <v>・介護保険施設における食費の基準費用額について、令和２年度介護事業経営実態調査結果から算出した介護保険施設の食費の平均的な費用の額との差の状況を踏まえ、利用者負担への影響も勘案しつつ、必要な対応を行う。</v>
      </c>
      <c r="G65" s="107" t="str">
        <f>IFERROR(VLOOKUP($A65,'★共通（5-1-1）'!$A$9:$AH$126,14,FALSE)&amp;"","")</f>
        <v>160</v>
      </c>
      <c r="H65" s="107" t="str">
        <f>IFERROR(VLOOKUP($A65,'★共通（5-1-1）'!$A$9:$AH$126,15,FALSE)&amp;"","")</f>
        <v>160</v>
      </c>
      <c r="I65" s="107" t="str">
        <f>IFERROR(VLOOKUP($A65,'★共通（5-1-1）'!$A$9:$AH$126,24,FALSE)&amp;"","")</f>
        <v/>
      </c>
      <c r="J65" s="107" t="str">
        <f>IFERROR(VLOOKUP($A65,'★共通（5-1-1）'!$A$9:$AH$126,28,FALSE)&amp;"","")</f>
        <v/>
      </c>
      <c r="K65" s="107" t="str">
        <f>IFERROR(VLOOKUP($A65,'★共通（5-1-1）'!$A$9:$AH$126,16,FALSE)&amp;"","")</f>
        <v/>
      </c>
      <c r="L65" s="107" t="str">
        <f>IFERROR(VLOOKUP($A65,'★共通（5-1-1）'!$A$9:$AH$126,26,FALSE)&amp;"","")</f>
        <v/>
      </c>
      <c r="M65" s="107" t="str">
        <f>IFERROR(VLOOKUP($A65,'★共通（5-1-1）'!$A$9:$AH$126,25,FALSE)&amp;"","")</f>
        <v/>
      </c>
    </row>
    <row r="66" spans="1:13" ht="212.25" customHeight="1">
      <c r="A66" s="105">
        <v>118</v>
      </c>
      <c r="B66" s="105" t="str">
        <f>IFERROR(VLOOKUP($A66,'★共通（5-1-1）'!$A$9:$AH$126,2,FALSE)&amp;"","")</f>
        <v>基本方針・指定基準等</v>
      </c>
      <c r="C66" s="106" t="str">
        <f>IFERROR(VLOOKUP($A66,'★共通（5-1-1）'!$A$9:$AH$126,3,FALSE)&amp;"","")</f>
        <v>地域区分</v>
      </c>
      <c r="D66" s="105" t="str">
        <f>IFERROR(VLOOKUP($A66,'★共通（5-1-1）'!$A$9:$AH$126,4,FALSE)&amp;"","")</f>
        <v/>
      </c>
      <c r="E66" s="19" t="str">
        <f>IFERROR(VLOOKUP($A66,'★共通（5-1-1）'!$A$9:$AH$126,5,FALSE)&amp;"","")</f>
        <v/>
      </c>
      <c r="F66" s="106" t="str">
        <f>IFERROR(VLOOKUP($A66,'★共通（5-1-1）'!$A$9:$AH$126,6,FALSE)&amp;"","")</f>
        <v>・地域区分については、「居宅介護支援事業所の管理者要件等に関する審議報告」（令和元年12 月17 日社会保障審議会介護給付費分科会）において、特例（※１）と経過措置（※２）の適用について、対象地域に対して、関係者の意見を踏まえて適切に判断するよう求めるとともに、新たな設定方法の適用についての意向を十分に確認した上で、財政中立の原則の下、令和３年度介護報酬改定において実施することが適当であるとされた。これを受けて、自治体に対して地域区分に関する意向調査を行ったところであり、その結果を令和３年度からの地域区分の級地に反映する。
（※１）隣接地域全ての地域区分が、当該地域より高い又は低い地域について、当該地域の地域区分の設定値から隣接地域の地域区分の中で一番低い区分までの範囲内で選択できることとする。あわせて、隣接地域の中に地域区分が高い地域が複数あり、その地域と当該地域の級地の差が４級地以上ある地域手当の設定がない地域（０％）又は・ 隣接地域の中に地域区分が低い地域が複数あり、その地域と当該地域の級地の差が４級地以上ある地域について、当該地域の地域区分の設定値から隣接地域のうち一番低い区分までの範囲内において区分を選択できることとする。
（※２）当該地域における平成27～29 年度の地域区分の設定値から地域区分の設定方法を適用した後の最終的な設定値までの範囲内で設定を可能とするもの（令和５年度末まで）</v>
      </c>
      <c r="G66" s="107" t="str">
        <f>IFERROR(VLOOKUP($A66,'★共通（5-1-1）'!$A$9:$AH$126,14,FALSE)&amp;"","")</f>
        <v>161
・
162</v>
      </c>
      <c r="H66" s="107" t="str">
        <f>IFERROR(VLOOKUP($A66,'★共通（5-1-1）'!$A$9:$AH$126,15,FALSE)&amp;"","")</f>
        <v>161
・
162</v>
      </c>
      <c r="I66" s="107" t="str">
        <f>IFERROR(VLOOKUP($A66,'★共通（5-1-1）'!$A$9:$AH$126,24,FALSE)&amp;"","")</f>
        <v>161
・
162</v>
      </c>
      <c r="J66" s="107" t="str">
        <f>IFERROR(VLOOKUP($A66,'★共通（5-1-1）'!$A$9:$AH$126,28,FALSE)&amp;"","")</f>
        <v>161
・
162</v>
      </c>
      <c r="K66" s="107" t="str">
        <f>IFERROR(VLOOKUP($A66,'★共通（5-1-1）'!$A$9:$AH$126,16,FALSE)&amp;"","")</f>
        <v>161
・
162</v>
      </c>
      <c r="L66" s="107" t="str">
        <f>IFERROR(VLOOKUP($A66,'★共通（5-1-1）'!$A$9:$AH$126,26,FALSE)&amp;"","")</f>
        <v>161
・
162</v>
      </c>
      <c r="M66" s="107" t="str">
        <f>IFERROR(VLOOKUP($A66,'★共通（5-1-1）'!$A$9:$AH$126,25,FALSE)&amp;"","")</f>
        <v>161
・
162</v>
      </c>
    </row>
    <row r="67" spans="1:13" ht="96.75" customHeight="1">
      <c r="C67" s="58"/>
      <c r="D67" s="53"/>
      <c r="E67" s="59"/>
      <c r="F67" s="58"/>
    </row>
    <row r="68" spans="1:13" ht="96.75" customHeight="1">
      <c r="C68" s="58"/>
      <c r="D68" s="53"/>
      <c r="E68" s="59"/>
      <c r="F68" s="58"/>
    </row>
    <row r="69" spans="1:13" ht="96.75" customHeight="1">
      <c r="C69" s="58"/>
      <c r="D69" s="53"/>
      <c r="E69" s="59"/>
      <c r="F69" s="58"/>
    </row>
    <row r="70" spans="1:13" ht="96.75" customHeight="1">
      <c r="C70" s="58"/>
      <c r="D70" s="53"/>
      <c r="E70" s="59"/>
      <c r="F70" s="58"/>
    </row>
    <row r="71" spans="1:13" ht="96.75" customHeight="1">
      <c r="C71" s="58"/>
      <c r="D71" s="53"/>
      <c r="E71" s="59"/>
      <c r="F71" s="58"/>
    </row>
    <row r="72" spans="1:13" ht="96.75" customHeight="1">
      <c r="C72" s="58"/>
      <c r="D72" s="53"/>
      <c r="E72" s="59"/>
      <c r="F72" s="58"/>
    </row>
    <row r="73" spans="1:13" ht="96.75" customHeight="1">
      <c r="C73" s="58"/>
      <c r="D73" s="53"/>
      <c r="E73" s="59"/>
      <c r="F73" s="94"/>
    </row>
    <row r="74" spans="1:13" ht="96.75" customHeight="1">
      <c r="C74" s="58"/>
      <c r="D74" s="53"/>
      <c r="E74" s="59"/>
      <c r="F74" s="94"/>
    </row>
    <row r="75" spans="1:13" ht="96.75" customHeight="1"/>
    <row r="76" spans="1:13" ht="96.75" customHeight="1"/>
    <row r="77" spans="1:13" ht="96.75" customHeight="1"/>
    <row r="78" spans="1:13" ht="96.75" customHeight="1"/>
    <row r="79" spans="1:13" ht="96.75" customHeight="1"/>
    <row r="80" spans="1:13" ht="96.75" customHeight="1"/>
    <row r="81" ht="96.75" customHeight="1"/>
  </sheetData>
  <autoFilter ref="A6:R66"/>
  <mergeCells count="10">
    <mergeCell ref="K4:M4"/>
    <mergeCell ref="B1:M1"/>
    <mergeCell ref="B2:M2"/>
    <mergeCell ref="B3:M3"/>
    <mergeCell ref="B5:B7"/>
    <mergeCell ref="C5:C7"/>
    <mergeCell ref="E5:E7"/>
    <mergeCell ref="F5:F7"/>
    <mergeCell ref="G4:H4"/>
    <mergeCell ref="I4:J4"/>
  </mergeCells>
  <phoneticPr fontId="2"/>
  <pageMargins left="0.51181102362204722" right="0.70866141732283472" top="0.74803149606299213" bottom="0.74803149606299213" header="0.31496062992125984" footer="0.31496062992125984"/>
  <pageSetup paperSize="9" scale="31" orientation="portrait" r:id="rId1"/>
  <headerFooter>
    <oddHeader>&amp;C&amp;P/&amp;N&amp;R資料5-1-4</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view="pageBreakPreview" topLeftCell="A70" zoomScale="75" zoomScaleNormal="75" zoomScaleSheetLayoutView="75" workbookViewId="0">
      <selection activeCell="D6" sqref="D6"/>
    </sheetView>
  </sheetViews>
  <sheetFormatPr defaultColWidth="9" defaultRowHeight="13.5"/>
  <cols>
    <col min="1" max="1" width="9" style="53"/>
    <col min="2" max="2" width="19.375" style="53" customWidth="1"/>
    <col min="3" max="3" width="47.125" style="57" customWidth="1"/>
    <col min="4" max="4" width="23.5" style="56" customWidth="1"/>
    <col min="5" max="5" width="8.125" style="56" customWidth="1"/>
    <col min="6" max="6" width="88.375" style="68" customWidth="1"/>
    <col min="7" max="11" width="14.625" style="53" customWidth="1"/>
    <col min="12" max="15" width="3.5" style="53" customWidth="1"/>
    <col min="16" max="16" width="13" style="53" customWidth="1"/>
    <col min="17" max="16384" width="9" style="53"/>
  </cols>
  <sheetData>
    <row r="1" spans="1:16" s="89" customFormat="1" ht="67.5" customHeight="1">
      <c r="B1" s="164" t="s">
        <v>760</v>
      </c>
      <c r="C1" s="164"/>
      <c r="D1" s="164"/>
      <c r="E1" s="164"/>
      <c r="F1" s="164"/>
      <c r="G1" s="164"/>
      <c r="H1" s="164"/>
      <c r="I1" s="164"/>
      <c r="J1" s="164"/>
      <c r="K1" s="164"/>
    </row>
    <row r="2" spans="1:16" s="89" customFormat="1" ht="24" customHeight="1">
      <c r="B2" s="165" t="s">
        <v>454</v>
      </c>
      <c r="C2" s="165"/>
      <c r="D2" s="165"/>
      <c r="E2" s="165"/>
      <c r="F2" s="165"/>
      <c r="G2" s="165"/>
      <c r="H2" s="165"/>
      <c r="I2" s="165"/>
      <c r="J2" s="165"/>
      <c r="K2" s="165"/>
    </row>
    <row r="3" spans="1:16" s="89" customFormat="1" ht="23.25" customHeight="1">
      <c r="B3" s="166"/>
      <c r="C3" s="166"/>
      <c r="D3" s="166"/>
      <c r="E3" s="166"/>
      <c r="F3" s="166"/>
      <c r="G3" s="166"/>
      <c r="H3" s="166"/>
      <c r="I3" s="166"/>
      <c r="J3" s="166"/>
      <c r="K3" s="166"/>
    </row>
    <row r="4" spans="1:16" s="90" customFormat="1" ht="32.25" customHeight="1">
      <c r="B4" s="108"/>
      <c r="C4" s="109"/>
      <c r="D4" s="110"/>
      <c r="E4" s="110"/>
      <c r="F4" s="110"/>
      <c r="G4" s="167" t="s">
        <v>757</v>
      </c>
      <c r="H4" s="167"/>
      <c r="I4" s="167"/>
      <c r="J4" s="167"/>
      <c r="K4" s="167"/>
    </row>
    <row r="5" spans="1:16" s="87" customFormat="1" ht="24.75" customHeight="1">
      <c r="B5" s="152" t="s">
        <v>449</v>
      </c>
      <c r="C5" s="155" t="s">
        <v>447</v>
      </c>
      <c r="D5" s="91"/>
      <c r="E5" s="158" t="s">
        <v>445</v>
      </c>
      <c r="F5" s="155" t="s">
        <v>848</v>
      </c>
      <c r="G5" s="92">
        <v>21</v>
      </c>
      <c r="H5" s="92">
        <v>24</v>
      </c>
      <c r="I5" s="97">
        <v>25</v>
      </c>
      <c r="J5" s="97">
        <v>26</v>
      </c>
      <c r="K5" s="97">
        <v>27</v>
      </c>
      <c r="L5" s="98"/>
      <c r="M5" s="99"/>
    </row>
    <row r="6" spans="1:16" s="87" customFormat="1" ht="48" customHeight="1">
      <c r="B6" s="153"/>
      <c r="C6" s="156"/>
      <c r="D6" s="123" t="s">
        <v>847</v>
      </c>
      <c r="E6" s="159"/>
      <c r="F6" s="161"/>
      <c r="G6" s="100" t="s">
        <v>27</v>
      </c>
      <c r="H6" s="100" t="s">
        <v>30</v>
      </c>
      <c r="I6" s="100" t="s">
        <v>31</v>
      </c>
      <c r="J6" s="100" t="s">
        <v>32</v>
      </c>
      <c r="K6" s="100" t="s">
        <v>33</v>
      </c>
    </row>
    <row r="7" spans="1:16" s="87" customFormat="1" ht="24" customHeight="1">
      <c r="B7" s="154"/>
      <c r="C7" s="157"/>
      <c r="D7" s="112"/>
      <c r="E7" s="160"/>
      <c r="F7" s="162"/>
      <c r="G7" s="113" t="s">
        <v>751</v>
      </c>
      <c r="H7" s="101"/>
      <c r="I7" s="101"/>
      <c r="J7" s="101"/>
      <c r="K7" s="101"/>
    </row>
    <row r="8" spans="1:16" ht="139.5" customHeight="1">
      <c r="A8" s="105">
        <v>1</v>
      </c>
      <c r="B8" s="105" t="str">
        <f>IFERROR(VLOOKUP($A8,'★共通（5-1-1）'!$A$9:$AH$126,2,FALSE)&amp;"","")</f>
        <v>基本方針・指定基準等</v>
      </c>
      <c r="C8" s="106" t="str">
        <f>IFERROR(VLOOKUP($A8,'★共通（5-1-1）'!$A$9:$AH$126,3,FALSE)&amp;"","")</f>
        <v>感染症対策の強化</v>
      </c>
      <c r="D8" s="105" t="str">
        <f>IFERROR(VLOOKUP($A8,'★共通（5-1-1）'!$A$9:$AH$126,4,FALSE)&amp;"","")</f>
        <v/>
      </c>
      <c r="E8" s="19" t="str">
        <f>IFERROR(VLOOKUP($A8,'★共通（5-1-1）'!$A$9:$AH$126,5,FALSE)&amp;"","")</f>
        <v/>
      </c>
      <c r="F8" s="106" t="str">
        <f>IFERROR(VLOOKUP($A8,'★共通（5-1-1）'!$A$9:$AH$126,6,FALSE)&amp;"","")</f>
        <v>・介護サービス事業者に、感染症の発生及びまん延等に関する取組の徹底を求める観点から、以下の取組を義務づける。その際、３年の経過措置期間を設けることとする。
ア 施設系サービスについて、現行の委員会の開催、指針の整備、研修の実施等に加え、訓練（シミュレーション）の実施
イ その他のサービス（訪問系サービス、通所系サービス、短期入所系サービス、多機能系サービス、福祉用具貸与、居宅介護支援、居住系サービス）について、委員会の開催、指針の整備、研修の実施、訓練（シミュレーション）の実施等</v>
      </c>
      <c r="G8" s="107" t="str">
        <f>IFERROR(VLOOKUP($A8,'★共通（5-1-1）'!$A$9:$AH$126,27,FALSE)&amp;"","")</f>
        <v>3</v>
      </c>
      <c r="H8" s="107" t="str">
        <f>IFERROR(VLOOKUP($A8,'★共通（5-1-1）'!$A$9:$AH$126,30,FALSE)&amp;"","")</f>
        <v>3</v>
      </c>
      <c r="I8" s="107" t="str">
        <f>IFERROR(VLOOKUP($A8,'★共通（5-1-1）'!$A$9:$AH$126,31,FALSE)&amp;"","")</f>
        <v>3</v>
      </c>
      <c r="J8" s="107" t="str">
        <f>IFERROR(VLOOKUP($A8,'★共通（5-1-1）'!$A$9:$AH$126,32,FALSE)&amp;"","")</f>
        <v>3</v>
      </c>
      <c r="K8" s="107" t="str">
        <f>IFERROR(VLOOKUP($A8,'★共通（5-1-1）'!$A$9:$AH$126,33,FALSE)&amp;"","")</f>
        <v>3</v>
      </c>
      <c r="L8" s="58"/>
      <c r="M8" s="62"/>
      <c r="N8" s="62"/>
      <c r="O8" s="62"/>
      <c r="P8" s="59"/>
    </row>
    <row r="9" spans="1:16" ht="89.25" customHeight="1">
      <c r="A9" s="105">
        <v>2</v>
      </c>
      <c r="B9" s="105" t="str">
        <f>IFERROR(VLOOKUP($A9,'★共通（5-1-1）'!$A$9:$AH$126,2,FALSE)&amp;"","")</f>
        <v>基本方針・指定基準等</v>
      </c>
      <c r="C9" s="106" t="str">
        <f>IFERROR(VLOOKUP($A9,'★共通（5-1-1）'!$A$9:$AH$126,3,FALSE)&amp;"","")</f>
        <v>業務継続に向けた取組の強化</v>
      </c>
      <c r="D9" s="105" t="str">
        <f>IFERROR(VLOOKUP($A9,'★共通（5-1-1）'!$A$9:$AH$126,4,FALSE)&amp;"","")</f>
        <v/>
      </c>
      <c r="E9" s="19" t="str">
        <f>IFERROR(VLOOKUP($A9,'★共通（5-1-1）'!$A$9:$AH$126,5,FALSE)&amp;"","")</f>
        <v/>
      </c>
      <c r="F9" s="106" t="str">
        <f>IFERROR(VLOOKUP($A9,'★共通（5-1-1）'!$A$9:$AH$126,6,FALSE)&amp;"","")</f>
        <v>・感染症や災害が発生した場合であっても、必要な介護サービスが継続的に提供できる体制を構築する観点から、全ての介護サービス事業者を対象に、業務継続に向けた計画等の策定、研修の実施、訓練（シミュレーション）の実施等を義務づける。その際、３年の経過措置期間を設けることとする。
（参考）BCPガイドラインについて
https://www.mhlw.go.jp/stf/seisakunitsuite/bunya/hukushi_kaigo/kaigo_koureisha/taisakumatome_13635.html</v>
      </c>
      <c r="G9" s="107" t="str">
        <f>IFERROR(VLOOKUP($A9,'★共通（5-1-1）'!$A$9:$AH$126,27,FALSE)&amp;"","")</f>
        <v>4</v>
      </c>
      <c r="H9" s="107" t="str">
        <f>IFERROR(VLOOKUP($A9,'★共通（5-1-1）'!$A$9:$AH$126,30,FALSE)&amp;"","")</f>
        <v>4</v>
      </c>
      <c r="I9" s="107" t="str">
        <f>IFERROR(VLOOKUP($A9,'★共通（5-1-1）'!$A$9:$AH$126,31,FALSE)&amp;"","")</f>
        <v>4</v>
      </c>
      <c r="J9" s="107" t="str">
        <f>IFERROR(VLOOKUP($A9,'★共通（5-1-1）'!$A$9:$AH$126,32,FALSE)&amp;"","")</f>
        <v>4</v>
      </c>
      <c r="K9" s="107" t="str">
        <f>IFERROR(VLOOKUP($A9,'★共通（5-1-1）'!$A$9:$AH$126,33,FALSE)&amp;"","")</f>
        <v>4</v>
      </c>
      <c r="L9" s="65"/>
      <c r="M9" s="65"/>
      <c r="N9" s="65"/>
      <c r="O9" s="65"/>
      <c r="P9" s="59"/>
    </row>
    <row r="10" spans="1:16" ht="104.25" customHeight="1">
      <c r="A10" s="105">
        <v>3</v>
      </c>
      <c r="B10" s="105" t="str">
        <f>IFERROR(VLOOKUP($A10,'★共通（5-1-1）'!$A$9:$AH$126,2,FALSE)&amp;"","")</f>
        <v>基本方針・指定基準等</v>
      </c>
      <c r="C10" s="106" t="str">
        <f>IFERROR(VLOOKUP($A10,'★共通（5-1-1）'!$A$9:$AH$126,3,FALSE)&amp;"","")</f>
        <v>災害への地域と連携した対応の強化</v>
      </c>
      <c r="D10" s="105" t="str">
        <f>IFERROR(VLOOKUP($A10,'★共通（5-1-1）'!$A$9:$AH$126,4,FALSE)&amp;"","")</f>
        <v/>
      </c>
      <c r="E10" s="19" t="str">
        <f>IFERROR(VLOOKUP($A10,'★共通（5-1-1）'!$A$9:$AH$126,5,FALSE)&amp;"","")</f>
        <v/>
      </c>
      <c r="F10" s="106" t="str">
        <f>IFERROR(VLOOKUP($A10,'★共通（5-1-1）'!$A$9:$AH$126,6,FALSE)&amp;"","")</f>
        <v>・災害への対応においては、地域との連携が不可欠であることを踏まえ、非常災害対策（計画策定、関係機関との連携体制の確保、避難等訓練の実施等）が求められる介護サービス事業者を対象に、小規模多機能型居宅介護等の例を参考に、訓練の実施に当たって、地域住民の参加が得られるよう連携に努めなければならないこととする。</v>
      </c>
      <c r="G10" s="107" t="str">
        <f>IFERROR(VLOOKUP($A10,'★共通（5-1-1）'!$A$9:$AH$126,27,FALSE)&amp;"","")</f>
        <v>5</v>
      </c>
      <c r="H10" s="107" t="str">
        <f>IFERROR(VLOOKUP($A10,'★共通（5-1-1）'!$A$9:$AH$126,30,FALSE)&amp;"","")</f>
        <v>5</v>
      </c>
      <c r="I10" s="107" t="str">
        <f>IFERROR(VLOOKUP($A10,'★共通（5-1-1）'!$A$9:$AH$126,31,FALSE)&amp;"","")</f>
        <v>5</v>
      </c>
      <c r="J10" s="107" t="str">
        <f>IFERROR(VLOOKUP($A10,'★共通（5-1-1）'!$A$9:$AH$126,32,FALSE)&amp;"","")</f>
        <v>5</v>
      </c>
      <c r="K10" s="107" t="str">
        <f>IFERROR(VLOOKUP($A10,'★共通（5-1-1）'!$A$9:$AH$126,33,FALSE)&amp;"","")</f>
        <v>5</v>
      </c>
      <c r="L10" s="65"/>
      <c r="M10" s="65"/>
      <c r="N10" s="65"/>
      <c r="O10" s="61"/>
      <c r="P10" s="59"/>
    </row>
    <row r="11" spans="1:16" ht="269.25" customHeight="1">
      <c r="A11" s="105">
        <v>5</v>
      </c>
      <c r="B11" s="105" t="str">
        <f>IFERROR(VLOOKUP($A11,'★共通（5-1-1）'!$A$9:$AH$126,2,FALSE)&amp;"","")</f>
        <v>介護報酬の見直し</v>
      </c>
      <c r="C11" s="106" t="str">
        <f>IFERROR(VLOOKUP($A11,'★共通（5-1-1）'!$A$9:$AH$126,3,FALSE)&amp;"","")</f>
        <v>認知症専門ケア加算等の見直し</v>
      </c>
      <c r="D11" s="105" t="str">
        <f>IFERROR(VLOOKUP($A11,'★共通（5-1-1）'!$A$9:$AH$126,4,FALSE)&amp;"","")</f>
        <v>認知症専門ケア加算Ⅰ
認知症専門ケア加算Ⅱ</v>
      </c>
      <c r="E11" s="19" t="str">
        <f>IFERROR(VLOOKUP($A11,'★共通（5-1-1）'!$A$9:$AH$126,5,FALSE)&amp;"","")</f>
        <v>新</v>
      </c>
      <c r="F11" s="106" t="str">
        <f>IFERROR(VLOOKUP($A11,'★共通（5-1-1）'!$A$9:$AH$126,6,FALSE)&amp;"","")</f>
        <v>・認知症専門ケア加算等について、各介護サービスにおける認知症対応力を向上させていく観点から、以下の見直しを行う。
　ア 訪問介護、訪問入浴介護、夜間対応型訪問介護、定期巡回・随時対応型訪問介護看護について、他のサービスと同様に、認知症専門ケア加算を新たに創設する。
　イ 認知症専門ケア加算（通所介護、地域密着型通所介護、療養通所介護においては認知症加算）の算定の要件の一つである、認知症ケアに関する専門研修（※１）を修了した者の配置について、認知症ケアに関する専門性の高い看護師（※２）を、加算の配置要件の対象に加える。
　なお、上記の専門研修については、質を確保しつつ、ｅラーニングの活用等により受講しやすい環境整備を行う。
　※１　認知症ケアに関する専門研修
　　認知症専門ケア加算（Ⅰ）：認知症介護実践リーダー研修
　　認知症専門ケア加算（Ⅱ）：認知症介護指導者養成研修
　　認知症加算：認知症介護指導者養成研修、認知症介護実践リーダー研修、認知症介護実践者研修
　※２　認知症ケアに関する専門性の高い看護師
　　①日本看護協会認定看護師教育課程「認知症看護」の研修
　　②日本看護協会が認定している看護系大学院の「老人看護」及び「精神看護」の専門看護師教育課程
　　③日本精神科看護協会が認定している「精神科認定看護師」</v>
      </c>
      <c r="G11" s="107" t="str">
        <f>IFERROR(VLOOKUP($A11,'★共通（5-1-1）'!$A$9:$AH$126,27,FALSE)&amp;"","")</f>
        <v>9※イのみ</v>
      </c>
      <c r="H11" s="107" t="str">
        <f>IFERROR(VLOOKUP($A11,'★共通（5-1-1）'!$A$9:$AH$126,30,FALSE)&amp;"","")</f>
        <v>9※イのみ</v>
      </c>
      <c r="I11" s="107" t="str">
        <f>IFERROR(VLOOKUP($A11,'★共通（5-1-1）'!$A$9:$AH$126,31,FALSE)&amp;"","")</f>
        <v>9※イのみ</v>
      </c>
      <c r="J11" s="107" t="str">
        <f>IFERROR(VLOOKUP($A11,'★共通（5-1-1）'!$A$9:$AH$126,32,FALSE)&amp;"","")</f>
        <v>9※イのみ</v>
      </c>
      <c r="K11" s="107" t="str">
        <f>IFERROR(VLOOKUP($A11,'★共通（5-1-1）'!$A$9:$AH$126,33,FALSE)&amp;"","")</f>
        <v>9※イのみ</v>
      </c>
      <c r="L11" s="65"/>
      <c r="M11" s="61"/>
      <c r="N11" s="61"/>
      <c r="O11" s="61"/>
      <c r="P11" s="59"/>
    </row>
    <row r="12" spans="1:16" ht="76.5" customHeight="1">
      <c r="A12" s="105">
        <v>6</v>
      </c>
      <c r="B12" s="105" t="str">
        <f>IFERROR(VLOOKUP($A12,'★共通（5-1-1）'!$A$9:$AH$126,2,FALSE)&amp;"","")</f>
        <v>基本方針・指定基準等</v>
      </c>
      <c r="C12" s="106" t="str">
        <f>IFERROR(VLOOKUP($A12,'★共通（5-1-1）'!$A$9:$AH$126,3,FALSE)&amp;"","")</f>
        <v>認知症に係る取組の情報公表の推進</v>
      </c>
      <c r="D12" s="105" t="str">
        <f>IFERROR(VLOOKUP($A12,'★共通（5-1-1）'!$A$9:$AH$126,4,FALSE)&amp;"","")</f>
        <v/>
      </c>
      <c r="E12" s="19" t="str">
        <f>IFERROR(VLOOKUP($A12,'★共通（5-1-1）'!$A$9:$AH$126,5,FALSE)&amp;"","")</f>
        <v/>
      </c>
      <c r="F12" s="106" t="str">
        <f>IFERROR(VLOOKUP($A12,'★共通（5-1-1）'!$A$9:$AH$126,6,FALSE)&amp;"","")</f>
        <v>・介護サービス事業者の認知症対応力の向上と利用者の介護サービスの選択に資する観点から、全ての介護サービス事業者（居宅療養管理指導を除く）を対象に、研修の受講状況等、認知症に係る事業者の取組状況について、介護サービス情報公表制度において公表することを求めることとする。</v>
      </c>
      <c r="G12" s="107" t="str">
        <f>IFERROR(VLOOKUP($A12,'★共通（5-1-1）'!$A$9:$AH$126,27,FALSE)&amp;"","")</f>
        <v>10</v>
      </c>
      <c r="H12" s="107" t="str">
        <f>IFERROR(VLOOKUP($A12,'★共通（5-1-1）'!$A$9:$AH$126,30,FALSE)&amp;"","")</f>
        <v>10</v>
      </c>
      <c r="I12" s="107" t="str">
        <f>IFERROR(VLOOKUP($A12,'★共通（5-1-1）'!$A$9:$AH$126,31,FALSE)&amp;"","")</f>
        <v>10</v>
      </c>
      <c r="J12" s="107" t="str">
        <f>IFERROR(VLOOKUP($A12,'★共通（5-1-1）'!$A$9:$AH$126,32,FALSE)&amp;"","")</f>
        <v>10</v>
      </c>
      <c r="K12" s="107" t="str">
        <f>IFERROR(VLOOKUP($A12,'★共通（5-1-1）'!$A$9:$AH$126,33,FALSE)&amp;"","")</f>
        <v>10</v>
      </c>
      <c r="L12" s="61"/>
      <c r="M12" s="65"/>
      <c r="N12" s="65"/>
      <c r="O12" s="61"/>
      <c r="P12" s="59"/>
    </row>
    <row r="13" spans="1:16" ht="116.25" customHeight="1">
      <c r="A13" s="105">
        <v>8</v>
      </c>
      <c r="B13" s="105" t="str">
        <f>IFERROR(VLOOKUP($A13,'★共通（5-1-1）'!$A$9:$AH$126,2,FALSE)&amp;"","")</f>
        <v>運営基準の見直し</v>
      </c>
      <c r="C13" s="106" t="str">
        <f>IFERROR(VLOOKUP($A13,'★共通（5-1-1）'!$A$9:$AH$126,3,FALSE)&amp;"","")</f>
        <v>認知症介護基礎研修の受講の義務づけ</v>
      </c>
      <c r="D13" s="105" t="str">
        <f>IFERROR(VLOOKUP($A13,'★共通（5-1-1）'!$A$9:$AH$126,4,FALSE)&amp;"","")</f>
        <v/>
      </c>
      <c r="E13" s="19" t="str">
        <f>IFERROR(VLOOKUP($A13,'★共通（5-1-1）'!$A$9:$AH$126,5,FALSE)&amp;"","")</f>
        <v/>
      </c>
      <c r="F13" s="106" t="str">
        <f>IFERROR(VLOOKUP($A13,'★共通（5-1-1）'!$A$9:$AH$126,6,FALSE)&amp;"","")</f>
        <v>・認知症についての理解の下、本人主体の介護を行い、認知症の人の尊厳の保障を実現していく観点から、介護に関わる全ての者の認知症対応力を向上させていくため、介護サービス事業者に、介護に直接携わる職員のうち、医療・福祉関係の資格を有さない者について、認知症基礎研修を受講させるために必要な措置を講じることを義務づける。その際、３年の経過措置期間を設けることとするとともに，新入職員の受講についても１年の猶予期間を設けることとする。なお、認知症基礎研修については、質を確保しつつ、e ラーニングの活用等により受講しやすい環境整備を行う。</v>
      </c>
      <c r="G13" s="107" t="str">
        <f>IFERROR(VLOOKUP($A13,'★共通（5-1-1）'!$A$9:$AH$126,27,FALSE)&amp;"","")</f>
        <v>12</v>
      </c>
      <c r="H13" s="107" t="str">
        <f>IFERROR(VLOOKUP($A13,'★共通（5-1-1）'!$A$9:$AH$126,30,FALSE)&amp;"","")</f>
        <v>12</v>
      </c>
      <c r="I13" s="107" t="str">
        <f>IFERROR(VLOOKUP($A13,'★共通（5-1-1）'!$A$9:$AH$126,31,FALSE)&amp;"","")</f>
        <v>12</v>
      </c>
      <c r="J13" s="107" t="str">
        <f>IFERROR(VLOOKUP($A13,'★共通（5-1-1）'!$A$9:$AH$126,32,FALSE)&amp;"","")</f>
        <v>12</v>
      </c>
      <c r="K13" s="107" t="str">
        <f>IFERROR(VLOOKUP($A13,'★共通（5-1-1）'!$A$9:$AH$126,33,FALSE)&amp;"","")</f>
        <v>12</v>
      </c>
      <c r="L13" s="61"/>
      <c r="M13" s="61"/>
      <c r="N13" s="61"/>
      <c r="O13" s="61"/>
      <c r="P13" s="59"/>
    </row>
    <row r="14" spans="1:16" ht="124.5" customHeight="1">
      <c r="A14" s="105">
        <v>9</v>
      </c>
      <c r="B14" s="105" t="str">
        <f>IFERROR(VLOOKUP($A14,'★共通（5-1-1）'!$A$9:$AH$126,2,FALSE)&amp;"","")</f>
        <v>運営基準の見直し</v>
      </c>
      <c r="C14" s="106" t="str">
        <f>IFERROR(VLOOKUP($A14,'★共通（5-1-1）'!$A$9:$AH$126,3,FALSE)&amp;"","")</f>
        <v>看取り期における本人の意思を尊重したケアの充実</v>
      </c>
      <c r="D14" s="105" t="str">
        <f>IFERROR(VLOOKUP($A14,'★共通（5-1-1）'!$A$9:$AH$126,4,FALSE)&amp;"","")</f>
        <v/>
      </c>
      <c r="E14" s="19" t="str">
        <f>IFERROR(VLOOKUP($A14,'★共通（5-1-1）'!$A$9:$AH$126,5,FALSE)&amp;"","")</f>
        <v/>
      </c>
      <c r="F14" s="106" t="str">
        <f>IFERROR(VLOOKUP($A14,'★共通（5-1-1）'!$A$9:$AH$126,6,FALSE)&amp;"","")</f>
        <v>・看取り期における本人・家族との十分な話し合いや他の関係者との連携を一層充実させる観点から、訪問看護等のターミナルケア加算における対応と同様に、基本報酬（介護医療院、介護療養型医療施設、短期入所療養介護（介護老人保健施設によるものを除く））や看取りに係る加算の算定要件において、「人生の最終段階における医療・ケアの決定プロセスに関するガイドライン」等の内容に沿った取組を行うことを求める。
・ 施設系サービスについて、サービスの提供にあたり、本人の意思を尊重した医療・ケアの方針決定に対する支援に努めることを求める。</v>
      </c>
      <c r="G14" s="107" t="str">
        <f>IFERROR(VLOOKUP($A14,'★共通（5-1-1）'!$A$9:$AH$126,27,FALSE)&amp;"","")</f>
        <v>14</v>
      </c>
      <c r="H14" s="107" t="str">
        <f>IFERROR(VLOOKUP($A14,'★共通（5-1-1）'!$A$9:$AH$126,30,FALSE)&amp;"","")</f>
        <v>14</v>
      </c>
      <c r="I14" s="107" t="str">
        <f>IFERROR(VLOOKUP($A14,'★共通（5-1-1）'!$A$9:$AH$126,31,FALSE)&amp;"","")</f>
        <v>14</v>
      </c>
      <c r="J14" s="107" t="str">
        <f>IFERROR(VLOOKUP($A14,'★共通（5-1-1）'!$A$9:$AH$126,32,FALSE)&amp;"","")</f>
        <v>14</v>
      </c>
      <c r="K14" s="107" t="str">
        <f>IFERROR(VLOOKUP($A14,'★共通（5-1-1）'!$A$9:$AH$126,33,FALSE)&amp;"","")</f>
        <v>14</v>
      </c>
      <c r="L14" s="61"/>
      <c r="M14" s="61"/>
      <c r="N14" s="61"/>
      <c r="O14" s="61"/>
      <c r="P14" s="59"/>
    </row>
    <row r="15" spans="1:16" ht="170.25" customHeight="1">
      <c r="A15" s="105">
        <v>10</v>
      </c>
      <c r="B15" s="105" t="str">
        <f>IFERROR(VLOOKUP($A15,'★共通（5-1-1）'!$A$9:$AH$126,2,FALSE)&amp;"","")</f>
        <v>介護報酬の見直し</v>
      </c>
      <c r="C15" s="106" t="str">
        <f>IFERROR(VLOOKUP($A15,'★共通（5-1-1）'!$A$9:$AH$126,3,FALSE)&amp;"","")</f>
        <v xml:space="preserve">特別養護老人ホームにおける看取りへの対応の充実
</v>
      </c>
      <c r="D15" s="105" t="str">
        <f>IFERROR(VLOOKUP($A15,'★共通（5-1-1）'!$A$9:$AH$126,4,FALSE)&amp;"","")</f>
        <v>看取り介護加算Ⅰ
看取り介護加算Ⅱ</v>
      </c>
      <c r="E15" s="19" t="str">
        <f>IFERROR(VLOOKUP($A15,'★共通（5-1-1）'!$A$9:$AH$126,5,FALSE)&amp;"","")</f>
        <v/>
      </c>
      <c r="F15" s="106" t="str">
        <f>IFERROR(VLOOKUP($A15,'★共通（5-1-1）'!$A$9:$AH$126,6,FALSE)&amp;"","")</f>
        <v>・特別養護老人ホームにおける中重度者や看取りへの対応の充実を図る観点から、以下の見直しを行う。
　ア 看取り介護加算について、以下の見直しを行う。
　　ⅰ 看取り期における本人・家族との十分な話し合いや他の関係者との連携を一層充実させる観点から、要件において、「人生の最終段階における医療・ケアの決定プロセスに関するガイドライン」等の内容に沿った取組を行うこと。
　　ⅱ 要件における看取りに関する協議等の参加者として、生活相談員を明記する。
　　ⅲ 算定日数期間を超えて看取りに係るケアを行っている実態があることを踏まえ、現行の死亡日以前 30 日前からの算定に加えて、それ以前の一定期間の対応についても新たに評価する区分を設ける。
　イ 施設サービス計画の作成にあたり、本人の意思を尊重した医療・ケアの方針決定に対する支援に努めること。</v>
      </c>
      <c r="G15" s="107" t="str">
        <f>IFERROR(VLOOKUP($A15,'★共通（5-1-1）'!$A$9:$AH$126,27,FALSE)&amp;"","")</f>
        <v>15</v>
      </c>
      <c r="H15" s="107" t="str">
        <f>IFERROR(VLOOKUP($A15,'★共通（5-1-1）'!$A$9:$AH$126,30,FALSE)&amp;"","")</f>
        <v>15</v>
      </c>
      <c r="I15" s="107" t="str">
        <f>IFERROR(VLOOKUP($A15,'★共通（5-1-1）'!$A$9:$AH$126,31,FALSE)&amp;"","")</f>
        <v/>
      </c>
      <c r="J15" s="107" t="str">
        <f>IFERROR(VLOOKUP($A15,'★共通（5-1-1）'!$A$9:$AH$126,32,FALSE)&amp;"","")</f>
        <v/>
      </c>
      <c r="K15" s="107" t="str">
        <f>IFERROR(VLOOKUP($A15,'★共通（5-1-1）'!$A$9:$AH$126,33,FALSE)&amp;"","")</f>
        <v/>
      </c>
      <c r="L15" s="61"/>
      <c r="M15" s="61"/>
      <c r="N15" s="61"/>
      <c r="O15" s="61"/>
      <c r="P15" s="59"/>
    </row>
    <row r="16" spans="1:16" ht="177" customHeight="1">
      <c r="A16" s="105">
        <v>11</v>
      </c>
      <c r="B16" s="105" t="str">
        <f>IFERROR(VLOOKUP($A16,'★共通（5-1-1）'!$A$9:$AH$126,2,FALSE)&amp;"","")</f>
        <v>介護報酬の見直し</v>
      </c>
      <c r="C16" s="106" t="str">
        <f>IFERROR(VLOOKUP($A16,'★共通（5-1-1）'!$A$9:$AH$126,3,FALSE)&amp;"","")</f>
        <v>介護老人保健施設における看取りへの対応の充実</v>
      </c>
      <c r="D16" s="105" t="str">
        <f>IFERROR(VLOOKUP($A16,'★共通（5-1-1）'!$A$9:$AH$126,4,FALSE)&amp;"","")</f>
        <v>ターミナルケア加算</v>
      </c>
      <c r="E16" s="19" t="str">
        <f>IFERROR(VLOOKUP($A16,'★共通（5-1-1）'!$A$9:$AH$126,5,FALSE)&amp;"","")</f>
        <v/>
      </c>
      <c r="F16" s="106" t="str">
        <f>IFERROR(VLOOKUP($A16,'★共通（5-1-1）'!$A$9:$AH$126,6,FALSE)&amp;"","")</f>
        <v>・介護老人保健施設における中重度者や看取りへの対応の充実を図る観点から、以下の見直しを行う。
　ア ターミナルケア加算について、以下の見直しを行う。
　　ⅰ 看取り期における本人・家族との十分な話し合いや他の関係者との連携を一層充実させる観点から、要件において、「人生の最終段階における医療・ケアの決定プロセスに関するガイドライン」等の内容に沿った取組を行うこと。
　　ⅱ 要件における看取りに関する協議等の参加者として、支援相談員を明記する。
　　ⅲ 算定日数期間を超えて看取りに係るケアを行っている実態があることを踏まえ、現行の死亡日以前 30 日前からの算定に加えて、それ以前の一定期間の対応について、新たに評価する区分を設ける。
　イ 施設サービス計画の作成にあたり、本人の意思を尊重した医療・ケアの方針決定に対する支援に努めること。</v>
      </c>
      <c r="G16" s="107" t="str">
        <f>IFERROR(VLOOKUP($A16,'★共通（5-1-1）'!$A$9:$AH$126,27,FALSE)&amp;"","")</f>
        <v/>
      </c>
      <c r="H16" s="107" t="str">
        <f>IFERROR(VLOOKUP($A16,'★共通（5-1-1）'!$A$9:$AH$126,30,FALSE)&amp;"","")</f>
        <v/>
      </c>
      <c r="I16" s="107" t="str">
        <f>IFERROR(VLOOKUP($A16,'★共通（5-1-1）'!$A$9:$AH$126,31,FALSE)&amp;"","")</f>
        <v>16</v>
      </c>
      <c r="J16" s="107" t="str">
        <f>IFERROR(VLOOKUP($A16,'★共通（5-1-1）'!$A$9:$AH$126,32,FALSE)&amp;"","")</f>
        <v/>
      </c>
      <c r="K16" s="107" t="str">
        <f>IFERROR(VLOOKUP($A16,'★共通（5-1-1）'!$A$9:$AH$126,33,FALSE)&amp;"","")</f>
        <v/>
      </c>
      <c r="L16" s="61"/>
      <c r="M16" s="61"/>
      <c r="N16" s="61"/>
      <c r="O16" s="61"/>
      <c r="P16" s="59"/>
    </row>
    <row r="17" spans="1:16" ht="126" customHeight="1">
      <c r="A17" s="105">
        <v>12</v>
      </c>
      <c r="B17" s="105" t="str">
        <f>IFERROR(VLOOKUP($A17,'★共通（5-1-1）'!$A$9:$AH$126,2,FALSE)&amp;"","")</f>
        <v>介護報酬の見直し</v>
      </c>
      <c r="C17" s="106" t="str">
        <f>IFERROR(VLOOKUP($A17,'★共通（5-1-1）'!$A$9:$AH$126,3,FALSE)&amp;"","")</f>
        <v>介護医療院等における看取りへの対応の充実</v>
      </c>
      <c r="D17" s="105" t="str">
        <f>IFERROR(VLOOKUP($A17,'★共通（5-1-1）'!$A$9:$AH$126,4,FALSE)&amp;"","")</f>
        <v/>
      </c>
      <c r="E17" s="19" t="str">
        <f>IFERROR(VLOOKUP($A17,'★共通（5-1-1）'!$A$9:$AH$126,5,FALSE)&amp;"","")</f>
        <v/>
      </c>
      <c r="F17" s="106" t="str">
        <f>IFERROR(VLOOKUP($A17,'★共通（5-1-1）'!$A$9:$AH$126,6,FALSE)&amp;"","")</f>
        <v>・介護医療院及び介護療養型医療施設における看取り期における本人・家族との十分な話し合いや他の関係者との連携を一層充実させる観点から、以下の見直しを行う。
　ア 基本報酬の算定要件において、「人生の最終段階における医療・ケアの決定プロセスに関するガイドライン」等の内容に沿った取組を行うこと。
　イ 施設サービス計画の作成にあたり、本人の意思を尊重した医療・ケアの方針決定に対する支援に努めること。</v>
      </c>
      <c r="G17" s="107" t="str">
        <f>IFERROR(VLOOKUP($A17,'★共通（5-1-1）'!$A$9:$AH$126,27,FALSE)&amp;"","")</f>
        <v/>
      </c>
      <c r="H17" s="107" t="str">
        <f>IFERROR(VLOOKUP($A17,'★共通（5-1-1）'!$A$9:$AH$126,30,FALSE)&amp;"","")</f>
        <v/>
      </c>
      <c r="I17" s="107" t="str">
        <f>IFERROR(VLOOKUP($A17,'★共通（5-1-1）'!$A$9:$AH$126,31,FALSE)&amp;"","")</f>
        <v/>
      </c>
      <c r="J17" s="107" t="str">
        <f>IFERROR(VLOOKUP($A17,'★共通（5-1-1）'!$A$9:$AH$126,32,FALSE)&amp;"","")</f>
        <v>17</v>
      </c>
      <c r="K17" s="107" t="str">
        <f>IFERROR(VLOOKUP($A17,'★共通（5-1-1）'!$A$9:$AH$126,33,FALSE)&amp;"","")</f>
        <v>17</v>
      </c>
      <c r="L17" s="61"/>
      <c r="M17" s="61"/>
      <c r="N17" s="61"/>
      <c r="O17" s="61"/>
      <c r="P17" s="59"/>
    </row>
    <row r="18" spans="1:16" ht="100.5" customHeight="1">
      <c r="A18" s="105">
        <v>23</v>
      </c>
      <c r="B18" s="105" t="str">
        <f>IFERROR(VLOOKUP($A18,'★共通（5-1-1）'!$A$9:$AH$126,2,FALSE)&amp;"","")</f>
        <v>介護報酬の見直し</v>
      </c>
      <c r="C18" s="106" t="str">
        <f>IFERROR(VLOOKUP($A18,'★共通（5-1-1）'!$A$9:$AH$126,3,FALSE)&amp;"","")</f>
        <v>退所前連携加算の見直し</v>
      </c>
      <c r="D18" s="105" t="str">
        <f>IFERROR(VLOOKUP($A18,'★共通（5-1-1）'!$A$9:$AH$126,4,FALSE)&amp;"","")</f>
        <v>入退所前連携加算Ⅰ
入退所前連携加算Ⅱ</v>
      </c>
      <c r="E18" s="19" t="str">
        <f>IFERROR(VLOOKUP($A18,'★共通（5-1-1）'!$A$9:$AH$126,5,FALSE)&amp;"","")</f>
        <v>新</v>
      </c>
      <c r="F18" s="106" t="str">
        <f>IFERROR(VLOOKUP($A18,'★共通（5-1-1）'!$A$9:$AH$126,6,FALSE)&amp;"","")</f>
        <v>・介護老人保健施設の入所者の早期の在宅復帰を促進する観点から、退所前連携加算について、現行の取組に加え、入所前後から入所者が退所後に利用を希望する居宅介護支援事業者と連携し、退所後の介護サービスの利用方針を定めた場合の区分を設定する。
・現行相当の加算区分については、新たな加算区分の取組を促進する観点から、評価の見直しを行う。</v>
      </c>
      <c r="G18" s="107" t="str">
        <f>IFERROR(VLOOKUP($A18,'★共通（5-1-1）'!$A$9:$AH$126,27,FALSE)&amp;"","")</f>
        <v/>
      </c>
      <c r="H18" s="107" t="str">
        <f>IFERROR(VLOOKUP($A18,'★共通（5-1-1）'!$A$9:$AH$126,30,FALSE)&amp;"","")</f>
        <v/>
      </c>
      <c r="I18" s="107" t="str">
        <f>IFERROR(VLOOKUP($A18,'★共通（5-1-1）'!$A$9:$AH$126,31,FALSE)&amp;"","")</f>
        <v>29</v>
      </c>
      <c r="J18" s="107" t="str">
        <f>IFERROR(VLOOKUP($A18,'★共通（5-1-1）'!$A$9:$AH$126,32,FALSE)&amp;"","")</f>
        <v/>
      </c>
      <c r="K18" s="107" t="str">
        <f>IFERROR(VLOOKUP($A18,'★共通（5-1-1）'!$A$9:$AH$126,33,FALSE)&amp;"","")</f>
        <v/>
      </c>
      <c r="L18" s="61"/>
      <c r="M18" s="65"/>
      <c r="N18" s="61"/>
      <c r="O18" s="61"/>
      <c r="P18" s="59"/>
    </row>
    <row r="19" spans="1:16" ht="132.75" customHeight="1">
      <c r="A19" s="105">
        <v>24</v>
      </c>
      <c r="B19" s="105" t="str">
        <f>IFERROR(VLOOKUP($A19,'★共通（5-1-1）'!$A$9:$AH$126,2,FALSE)&amp;"","")</f>
        <v>介護報酬の見直し</v>
      </c>
      <c r="C19" s="106" t="str">
        <f>IFERROR(VLOOKUP($A19,'★共通（5-1-1）'!$A$9:$AH$126,3,FALSE)&amp;"","")</f>
        <v>所定疾患療養費（要件見直し）</v>
      </c>
      <c r="D19" s="105" t="str">
        <f>IFERROR(VLOOKUP($A19,'★共通（5-1-1）'!$A$9:$AH$126,4,FALSE)&amp;"","")</f>
        <v>所定疾患施設療養費</v>
      </c>
      <c r="E19" s="19" t="str">
        <f>IFERROR(VLOOKUP($A19,'★共通（5-1-1）'!$A$9:$AH$126,5,FALSE)&amp;"","")</f>
        <v/>
      </c>
      <c r="F19" s="106" t="str">
        <f>IFERROR(VLOOKUP($A19,'★共通（5-1-1）'!$A$9:$AH$126,6,FALSE)&amp;"","")</f>
        <v>・所定疾患施設療養費について、介護老人保健施設の入所者により適切な医療を提供する観点から、介護老人保健施設における疾患の発症・治療状況を踏まえ、算定要件や算定日数、対象疾患等の見直しを行う。
　ア 算定要件において、検査の実施を明確化する。当該検査については、協力医療機関等と連携して行った検査を含むこととする。
　イ 所定疾患施設療養費（Ⅱ）の算定日数を、「連続する７日まで」から「連続する 10 日まで」に延長する
　ウ 対象疾患について、蜂窩織炎を追加する。
　エ 業務負担軽減の観点から、診療内容等の給付費明細書の摘要欄への記載は求めないこととする。</v>
      </c>
      <c r="G19" s="107" t="str">
        <f>IFERROR(VLOOKUP($A19,'★共通（5-1-1）'!$A$9:$AH$126,27,FALSE)&amp;"","")</f>
        <v/>
      </c>
      <c r="H19" s="107" t="str">
        <f>IFERROR(VLOOKUP($A19,'★共通（5-1-1）'!$A$9:$AH$126,30,FALSE)&amp;"","")</f>
        <v/>
      </c>
      <c r="I19" s="107" t="str">
        <f>IFERROR(VLOOKUP($A19,'★共通（5-1-1）'!$A$9:$AH$126,31,FALSE)&amp;"","")</f>
        <v>30</v>
      </c>
      <c r="J19" s="107" t="str">
        <f>IFERROR(VLOOKUP($A19,'★共通（5-1-1）'!$A$9:$AH$126,32,FALSE)&amp;"","")</f>
        <v/>
      </c>
      <c r="K19" s="107" t="str">
        <f>IFERROR(VLOOKUP($A19,'★共通（5-1-1）'!$A$9:$AH$126,33,FALSE)&amp;"","")</f>
        <v/>
      </c>
      <c r="L19" s="61"/>
      <c r="M19" s="61"/>
      <c r="N19" s="61"/>
      <c r="O19" s="61"/>
      <c r="P19" s="59"/>
    </row>
    <row r="20" spans="1:16" ht="181.5" customHeight="1">
      <c r="A20" s="105">
        <v>25</v>
      </c>
      <c r="B20" s="105" t="str">
        <f>IFERROR(VLOOKUP($A20,'★共通（5-1-1）'!$A$9:$AH$126,2,FALSE)&amp;"","")</f>
        <v>介護報酬の見直し</v>
      </c>
      <c r="C20" s="106" t="str">
        <f>IFERROR(VLOOKUP($A20,'★共通（5-1-1）'!$A$9:$AH$126,3,FALSE)&amp;"","")</f>
        <v>かかりつけ医連携薬剤調整加算の見直し</v>
      </c>
      <c r="D20" s="105" t="str">
        <f>IFERROR(VLOOKUP($A20,'★共通（5-1-1）'!$A$9:$AH$126,4,FALSE)&amp;"","")</f>
        <v>かかりつけ医連携薬剤調整加算Ⅰ
かかりつけ医連携薬剤調整加算Ⅱ
かかりつけ医連携薬剤調整加算Ⅲ</v>
      </c>
      <c r="E20" s="19" t="str">
        <f>IFERROR(VLOOKUP($A20,'★共通（5-1-1）'!$A$9:$AH$126,5,FALSE)&amp;"","")</f>
        <v>新</v>
      </c>
      <c r="F20" s="106" t="str">
        <f>IFERROR(VLOOKUP($A20,'★共通（5-1-1）'!$A$9:$AH$126,6,FALSE)&amp;"","")</f>
        <v>・かかりつけ医連携薬剤調整加算について、介護老人保健施設において、かかりつけ医との連携を推進し、継続的な薬物治療を提供する観点から、見直しを行う。
　ア 診療報酬の例を参考に、入所時及び退所時におけるかかりつけ医との連携を前提としつつ、当該連携に係る取組と、かかりつけ医と共同して減薬に至った場合を区分して評価する。また、CHASE へのデータ提出とフィードバックの活用による PDCA サイクルの推進・ケアの向上を図ることを新たに評価する（減薬に至った場合の評価についてはこれを要件とする）。
　イ 連携に係る取組については、入所に際し、薬剤の中止又は変更の可能性についてかかりつけ医に説明し理解を得るとともに、入所中に服薬している薬剤に変更があった場合には、退所時に、変更の経緯・理由や変更後の状態に関する情報をかかりつけ医に共有することを求めることとする。
　ウ 入所中に薬剤の変更が検討される場合に、より適切な薬物治療が提供されるよう、当該介護老人保健施設の医師又は薬剤師が、関連ガイドライン等を踏まえた高齢者の薬物療法に関する研修を受講していることを求めることとする。</v>
      </c>
      <c r="G20" s="107" t="str">
        <f>IFERROR(VLOOKUP($A20,'★共通（5-1-1）'!$A$9:$AH$126,27,FALSE)&amp;"","")</f>
        <v/>
      </c>
      <c r="H20" s="107" t="str">
        <f>IFERROR(VLOOKUP($A20,'★共通（5-1-1）'!$A$9:$AH$126,30,FALSE)&amp;"","")</f>
        <v/>
      </c>
      <c r="I20" s="107" t="str">
        <f>IFERROR(VLOOKUP($A20,'★共通（5-1-1）'!$A$9:$AH$126,31,FALSE)&amp;"","")</f>
        <v>31</v>
      </c>
      <c r="J20" s="107" t="str">
        <f>IFERROR(VLOOKUP($A20,'★共通（5-1-1）'!$A$9:$AH$126,32,FALSE)&amp;"","")</f>
        <v/>
      </c>
      <c r="K20" s="107" t="str">
        <f>IFERROR(VLOOKUP($A20,'★共通（5-1-1）'!$A$9:$AH$126,33,FALSE)&amp;"","")</f>
        <v/>
      </c>
      <c r="L20" s="61"/>
      <c r="M20" s="61"/>
      <c r="N20" s="61"/>
      <c r="O20" s="61"/>
      <c r="P20" s="59"/>
    </row>
    <row r="21" spans="1:16" ht="122.25" customHeight="1">
      <c r="A21" s="105">
        <v>26</v>
      </c>
      <c r="B21" s="105" t="str">
        <f>IFERROR(VLOOKUP($A21,'★共通（5-1-1）'!$A$9:$AH$126,2,FALSE)&amp;"","")</f>
        <v>人員基準・設備基準</v>
      </c>
      <c r="C21" s="106" t="str">
        <f>IFERROR(VLOOKUP($A21,'★共通（5-1-1）'!$A$9:$AH$126,3,FALSE)&amp;"","")</f>
        <v>有床診療所から介護医療院への移行促進</v>
      </c>
      <c r="D21" s="105" t="str">
        <f>IFERROR(VLOOKUP($A21,'★共通（5-1-1）'!$A$9:$AH$126,4,FALSE)&amp;"","")</f>
        <v/>
      </c>
      <c r="E21" s="19" t="str">
        <f>IFERROR(VLOOKUP($A21,'★共通（5-1-1）'!$A$9:$AH$126,5,FALSE)&amp;"","")</f>
        <v/>
      </c>
      <c r="F21" s="106" t="str">
        <f>IFERROR(VLOOKUP($A21,'★共通（5-1-1）'!$A$9:$AH$126,6,FALSE)&amp;"","")</f>
        <v>・一般浴槽及び特別浴槽の設置を求める介護医療院の浴室の施設基準について、入所者への適切なサービス提供の確保に留意しつつ、介護療養病床を有する診療所から介護医療院への移行を一層促進する観点から、有床診療所から移行して介護医療院を開設する場合であって、入浴用リフトやリクライニングシャワーチェア等により、身体の不自由な者が適切に入浴できる場合は、一般浴槽以外の浴槽の設置は求めないこととする。この取扱いは、当該事業者が施設の新築、増築又は全面的な改築の工事を行うまでの間の経過措置とする。※経過措置</v>
      </c>
      <c r="G21" s="107" t="str">
        <f>IFERROR(VLOOKUP($A21,'★共通（5-1-1）'!$A$9:$AH$126,27,FALSE)&amp;"","")</f>
        <v/>
      </c>
      <c r="H21" s="107" t="str">
        <f>IFERROR(VLOOKUP($A21,'★共通（5-1-1）'!$A$9:$AH$126,30,FALSE)&amp;"","")</f>
        <v/>
      </c>
      <c r="I21" s="107" t="str">
        <f>IFERROR(VLOOKUP($A21,'★共通（5-1-1）'!$A$9:$AH$126,31,FALSE)&amp;"","")</f>
        <v/>
      </c>
      <c r="J21" s="107" t="str">
        <f>IFERROR(VLOOKUP($A21,'★共通（5-1-1）'!$A$9:$AH$126,32,FALSE)&amp;"","")</f>
        <v/>
      </c>
      <c r="K21" s="107" t="str">
        <f>IFERROR(VLOOKUP($A21,'★共通（5-1-1）'!$A$9:$AH$126,33,FALSE)&amp;"","")</f>
        <v>32</v>
      </c>
      <c r="L21" s="61"/>
      <c r="M21" s="61"/>
      <c r="N21" s="61"/>
      <c r="O21" s="61"/>
      <c r="P21" s="59"/>
    </row>
    <row r="22" spans="1:16" ht="133.5" customHeight="1">
      <c r="A22" s="105">
        <v>27</v>
      </c>
      <c r="B22" s="105" t="str">
        <f>IFERROR(VLOOKUP($A22,'★共通（5-1-1）'!$A$9:$AH$126,2,FALSE)&amp;"","")</f>
        <v>介護報酬の見直し</v>
      </c>
      <c r="C22" s="106" t="str">
        <f>IFERROR(VLOOKUP($A22,'★共通（5-1-1）'!$A$9:$AH$126,3,FALSE)&amp;"","")</f>
        <v>長期療養・生活施設の機能の強化</v>
      </c>
      <c r="D22" s="105" t="str">
        <f>IFERROR(VLOOKUP($A22,'★共通（5-1-1）'!$A$9:$AH$126,4,FALSE)&amp;"","")</f>
        <v>長期療養生活移行加算</v>
      </c>
      <c r="E22" s="19" t="str">
        <f>IFERROR(VLOOKUP($A22,'★共通（5-1-1）'!$A$9:$AH$126,5,FALSE)&amp;"","")</f>
        <v>新</v>
      </c>
      <c r="F22" s="106" t="str">
        <f>IFERROR(VLOOKUP($A22,'★共通（5-1-1）'!$A$9:$AH$126,6,FALSE)&amp;"","")</f>
        <v>・介護医療院について、医療の必要な要介護者の長期療養施設としての機能及び生活施設としての機能をより充実させる観点から、療養病床における長期入院患者を受け入れ、生活施設としての取組を説明し、適切なサービス提供を行うことを評価する新たな加算を創設する。具体的な算定要件は以下のとおりとし、入所した日から一定期間に限り算定可能とする。
・ 入所者が療養病床に長期間入院していた患者であること。
・ 入所にあたり、入所者及び家族等に生活施設としての取組について説明を行うこと。
・ 入所者及び家族等と地域住民等との交流が可能となるよう、地域の行事や活動等に積極的に関与していること。</v>
      </c>
      <c r="G22" s="107" t="str">
        <f>IFERROR(VLOOKUP($A22,'★共通（5-1-1）'!$A$9:$AH$126,27,FALSE)&amp;"","")</f>
        <v/>
      </c>
      <c r="H22" s="107" t="str">
        <f>IFERROR(VLOOKUP($A22,'★共通（5-1-1）'!$A$9:$AH$126,30,FALSE)&amp;"","")</f>
        <v/>
      </c>
      <c r="I22" s="107" t="str">
        <f>IFERROR(VLOOKUP($A22,'★共通（5-1-1）'!$A$9:$AH$126,31,FALSE)&amp;"","")</f>
        <v/>
      </c>
      <c r="J22" s="107" t="str">
        <f>IFERROR(VLOOKUP($A22,'★共通（5-1-1）'!$A$9:$AH$126,32,FALSE)&amp;"","")</f>
        <v/>
      </c>
      <c r="K22" s="107" t="str">
        <f>IFERROR(VLOOKUP($A22,'★共通（5-1-1）'!$A$9:$AH$126,33,FALSE)&amp;"","")</f>
        <v>33</v>
      </c>
      <c r="L22" s="61"/>
      <c r="M22" s="61"/>
      <c r="N22" s="61"/>
      <c r="O22" s="61"/>
      <c r="P22" s="59"/>
    </row>
    <row r="23" spans="1:16" ht="83.25" customHeight="1">
      <c r="A23" s="105">
        <v>28</v>
      </c>
      <c r="B23" s="105" t="str">
        <f>IFERROR(VLOOKUP($A23,'★共通（5-1-1）'!$A$9:$AH$126,2,FALSE)&amp;"","")</f>
        <v>介護報酬の見直し</v>
      </c>
      <c r="C23" s="106" t="str">
        <f>IFERROR(VLOOKUP($A23,'★共通（5-1-1）'!$A$9:$AH$126,3,FALSE)&amp;"","")</f>
        <v>介護医療院の薬剤管理指導の見直し</v>
      </c>
      <c r="D23" s="105" t="str">
        <f>IFERROR(VLOOKUP($A23,'★共通（5-1-1）'!$A$9:$AH$126,4,FALSE)&amp;"","")</f>
        <v/>
      </c>
      <c r="E23" s="19" t="str">
        <f>IFERROR(VLOOKUP($A23,'★共通（5-1-1）'!$A$9:$AH$126,5,FALSE)&amp;"","")</f>
        <v/>
      </c>
      <c r="F23" s="106" t="str">
        <f>IFERROR(VLOOKUP($A23,'★共通（5-1-1）'!$A$9:$AH$126,6,FALSE)&amp;"","")</f>
        <v>・介護医療院の薬剤管理指導について、介護の質の向上に係る取組を一層推進する観点から、CHASE へのデータ提出とフィードバックの活用によるPDCA サイクルの推進・ケアの向上を図ることを新たに評価する（。※３（２）①イ参照）
※新設</v>
      </c>
      <c r="G23" s="107" t="str">
        <f>IFERROR(VLOOKUP($A23,'★共通（5-1-1）'!$A$9:$AH$126,27,FALSE)&amp;"","")</f>
        <v/>
      </c>
      <c r="H23" s="107" t="str">
        <f>IFERROR(VLOOKUP($A23,'★共通（5-1-1）'!$A$9:$AH$126,30,FALSE)&amp;"","")</f>
        <v/>
      </c>
      <c r="I23" s="107" t="str">
        <f>IFERROR(VLOOKUP($A23,'★共通（5-1-1）'!$A$9:$AH$126,31,FALSE)&amp;"","")</f>
        <v/>
      </c>
      <c r="J23" s="107" t="str">
        <f>IFERROR(VLOOKUP($A23,'★共通（5-1-1）'!$A$9:$AH$126,32,FALSE)&amp;"","")</f>
        <v/>
      </c>
      <c r="K23" s="107" t="str">
        <f>IFERROR(VLOOKUP($A23,'★共通（5-1-1）'!$A$9:$AH$126,33,FALSE)&amp;"","")</f>
        <v>34</v>
      </c>
      <c r="L23" s="61"/>
      <c r="M23" s="61"/>
      <c r="N23" s="61"/>
      <c r="O23" s="61"/>
      <c r="P23" s="59"/>
    </row>
    <row r="24" spans="1:16" ht="78" customHeight="1">
      <c r="A24" s="105">
        <v>29</v>
      </c>
      <c r="B24" s="105" t="str">
        <f>IFERROR(VLOOKUP($A24,'★共通（5-1-1）'!$A$9:$AH$126,2,FALSE)&amp;"","")</f>
        <v>介護報酬の見直し</v>
      </c>
      <c r="C24" s="106" t="str">
        <f>IFERROR(VLOOKUP($A24,'★共通（5-1-1）'!$A$9:$AH$126,3,FALSE)&amp;"","")</f>
        <v>介護療養型医療施設の円滑な移行</v>
      </c>
      <c r="D24" s="105" t="str">
        <f>IFERROR(VLOOKUP($A24,'★共通（5-1-1）'!$A$9:$AH$126,4,FALSE)&amp;"","")</f>
        <v>移行計画が未提出である場合</v>
      </c>
      <c r="E24" s="19" t="str">
        <f>IFERROR(VLOOKUP($A24,'★共通（5-1-1）'!$A$9:$AH$126,5,FALSE)&amp;"","")</f>
        <v/>
      </c>
      <c r="F24" s="106" t="str">
        <f>IFERROR(VLOOKUP($A24,'★共通（5-1-1）'!$A$9:$AH$126,6,FALSE)&amp;"","")</f>
        <v>・介護療養型医療施設について、令和５年度末の廃止期限までの円滑な移行等に向けて、より早期の意思決定を促す観点から、事業者に、一定期間ごとに移行等に係る検討の状況について指定権者に報告を求め、期限までに報告されない場合には、次の期限までの間、基本報酬を減算する。※減算</v>
      </c>
      <c r="G24" s="107" t="str">
        <f>IFERROR(VLOOKUP($A24,'★共通（5-1-1）'!$A$9:$AH$126,27,FALSE)&amp;"","")</f>
        <v/>
      </c>
      <c r="H24" s="107" t="str">
        <f>IFERROR(VLOOKUP($A24,'★共通（5-1-1）'!$A$9:$AH$126,30,FALSE)&amp;"","")</f>
        <v/>
      </c>
      <c r="I24" s="107" t="str">
        <f>IFERROR(VLOOKUP($A24,'★共通（5-1-1）'!$A$9:$AH$126,31,FALSE)&amp;"","")</f>
        <v/>
      </c>
      <c r="J24" s="107" t="str">
        <f>IFERROR(VLOOKUP($A24,'★共通（5-1-1）'!$A$9:$AH$126,32,FALSE)&amp;"","")</f>
        <v>35</v>
      </c>
      <c r="K24" s="107" t="str">
        <f>IFERROR(VLOOKUP($A24,'★共通（5-1-1）'!$A$9:$AH$126,33,FALSE)&amp;"","")</f>
        <v/>
      </c>
      <c r="L24" s="61"/>
      <c r="M24" s="61"/>
      <c r="N24" s="61"/>
      <c r="O24" s="61"/>
      <c r="P24" s="59"/>
    </row>
    <row r="25" spans="1:16" ht="113.25" customHeight="1">
      <c r="A25" s="105">
        <v>36</v>
      </c>
      <c r="B25" s="105" t="str">
        <f>IFERROR(VLOOKUP($A25,'★共通（5-1-1）'!$A$9:$AH$126,2,FALSE)&amp;"","")</f>
        <v/>
      </c>
      <c r="C25" s="106" t="str">
        <f>IFERROR(VLOOKUP($A25,'★共通（5-1-1）'!$A$9:$AH$126,3,FALSE)&amp;"","")</f>
        <v>退院・退所時のカンファレンスにおける福祉用具専門相談員等の参画促進</v>
      </c>
      <c r="D25" s="105" t="str">
        <f>IFERROR(VLOOKUP($A25,'★共通（5-1-1）'!$A$9:$AH$126,4,FALSE)&amp;"","")</f>
        <v/>
      </c>
      <c r="E25" s="19" t="str">
        <f>IFERROR(VLOOKUP($A25,'★共通（5-1-1）'!$A$9:$AH$126,5,FALSE)&amp;"","")</f>
        <v/>
      </c>
      <c r="F25" s="106" t="str">
        <f>IFERROR(VLOOKUP($A25,'★共通（5-1-1）'!$A$9:$AH$126,6,FALSE)&amp;"","")</f>
        <v>・退院・退所時のスムーズな福祉用具貸与の利用を図る観点から、居宅介護支援の退院・退所加算や施設系サービスの退所時の支援に係る加算において求められる退院・退所時のカンファレンスについて、退院・退所後に福祉用具の貸与が見込まれる場合には、必要に応じ、福祉用具専門相談員や居宅サービスを提供する作業療法士等が参加することを明確化する。
※（１）①②③④、（２）①⑦⑧、（３）①②③④⑤の事項も参照。</v>
      </c>
      <c r="G25" s="107" t="str">
        <f>IFERROR(VLOOKUP($A25,'★共通（5-1-1）'!$A$9:$AH$126,27,FALSE)&amp;"","")</f>
        <v>45</v>
      </c>
      <c r="H25" s="107" t="str">
        <f>IFERROR(VLOOKUP($A25,'★共通（5-1-1）'!$A$9:$AH$126,30,FALSE)&amp;"","")</f>
        <v>45</v>
      </c>
      <c r="I25" s="107" t="str">
        <f>IFERROR(VLOOKUP($A25,'★共通（5-1-1）'!$A$9:$AH$126,31,FALSE)&amp;"","")</f>
        <v>45</v>
      </c>
      <c r="J25" s="107" t="str">
        <f>IFERROR(VLOOKUP($A25,'★共通（5-1-1）'!$A$9:$AH$126,32,FALSE)&amp;"","")</f>
        <v>45</v>
      </c>
      <c r="K25" s="107" t="str">
        <f>IFERROR(VLOOKUP($A25,'★共通（5-1-1）'!$A$9:$AH$126,33,FALSE)&amp;"","")</f>
        <v>45</v>
      </c>
      <c r="L25" s="61"/>
      <c r="M25" s="61"/>
      <c r="N25" s="61"/>
      <c r="O25" s="64"/>
      <c r="P25" s="59"/>
    </row>
    <row r="26" spans="1:16" ht="188.25" customHeight="1">
      <c r="A26" s="105">
        <v>37</v>
      </c>
      <c r="B26" s="105" t="str">
        <f>IFERROR(VLOOKUP($A26,'★共通（5-1-1）'!$A$9:$AH$126,2,FALSE)&amp;"","")</f>
        <v>人員基準・設備基準</v>
      </c>
      <c r="C26" s="106" t="str">
        <f>IFERROR(VLOOKUP($A26,'★共通（5-1-1）'!$A$9:$AH$126,3,FALSE)&amp;"","")</f>
        <v>①個室ユニット型施設の設備・勤務体制の見直し</v>
      </c>
      <c r="D26" s="105" t="str">
        <f>IFERROR(VLOOKUP($A26,'★共通（5-1-1）'!$A$9:$AH$126,4,FALSE)&amp;"","")</f>
        <v/>
      </c>
      <c r="E26" s="19" t="str">
        <f>IFERROR(VLOOKUP($A26,'★共通（5-1-1）'!$A$9:$AH$126,5,FALSE)&amp;"","")</f>
        <v/>
      </c>
      <c r="F26" s="106" t="str">
        <f>IFERROR(VLOOKUP($A26,'★共通（5-1-1）'!$A$9:$AH$126,6,FALSE)&amp;"","")</f>
        <v>・施設系サービス及び短期入所系サービスにおける個室ユニット型施設について、ケアの質を維持しつつ、人材確保や職員定着を目指し、ユニットケアを推進する観点から、以下の見直しを行う。
　ア １ユニットの定員を、夜間及び深夜を含めた介護・看護職員の配置の実態を勘案して職員を配置するよう努めることを求めつつ、現行の「おおむね 10 人以下」から「原則としておおむね 10 人以下とし、15 人を超えないもの」とする。
　イ ユニットリーダーについて、原則常勤を維持しつつ、仕事と育児や介護との両立が可能となる環境整備を進め、離職防止・定着促進を図る観点から、人員配置基準や報酬算定について、両立支援への配慮に係る見直しを行う（Ⅱ４（１）⑥参照）。
　ウ ユニット型個室的多床室について、感染症やプライバシーに配慮し、個室化を進める観点から、新たに設置することを禁止する。
※（１）①②③④、（２）①②③④⑤⑥、（３）⑥⑦⑧⑨⑩⑪⑫⑬の事項も参照</v>
      </c>
      <c r="G26" s="107" t="str">
        <f>IFERROR(VLOOKUP($A26,'★共通（5-1-1）'!$A$9:$AH$126,27,FALSE)&amp;"","")</f>
        <v>47・48</v>
      </c>
      <c r="H26" s="107" t="str">
        <f>IFERROR(VLOOKUP($A26,'★共通（5-1-1）'!$A$9:$AH$126,30,FALSE)&amp;"","")</f>
        <v>47・48</v>
      </c>
      <c r="I26" s="107" t="str">
        <f>IFERROR(VLOOKUP($A26,'★共通（5-1-1）'!$A$9:$AH$126,31,FALSE)&amp;"","")</f>
        <v>47・48</v>
      </c>
      <c r="J26" s="107" t="str">
        <f>IFERROR(VLOOKUP($A26,'★共通（5-1-1）'!$A$9:$AH$126,32,FALSE)&amp;"","")</f>
        <v>47・48</v>
      </c>
      <c r="K26" s="107" t="str">
        <f>IFERROR(VLOOKUP($A26,'★共通（5-1-1）'!$A$9:$AH$126,33,FALSE)&amp;"","")</f>
        <v>47・48</v>
      </c>
      <c r="L26" s="61"/>
      <c r="M26" s="61"/>
      <c r="N26" s="61"/>
      <c r="O26" s="61"/>
      <c r="P26" s="59"/>
    </row>
    <row r="27" spans="1:16" ht="91.5" customHeight="1">
      <c r="A27" s="105">
        <v>47</v>
      </c>
      <c r="B27" s="105" t="str">
        <f>IFERROR(VLOOKUP($A27,'★共通（5-1-1）'!$A$9:$AH$126,2,FALSE)&amp;"","")</f>
        <v>介護報酬の見直し</v>
      </c>
      <c r="C27" s="106" t="str">
        <f>IFERROR(VLOOKUP($A27,'★共通（5-1-1）'!$A$9:$AH$126,3,FALSE)&amp;"","")</f>
        <v xml:space="preserve">特例居宅介護サービス費による地域の実情に応じたサービス提供の確保
</v>
      </c>
      <c r="D27" s="105" t="str">
        <f>IFERROR(VLOOKUP($A27,'★共通（5-1-1）'!$A$9:$AH$126,4,FALSE)&amp;"","")</f>
        <v/>
      </c>
      <c r="E27" s="19" t="str">
        <f>IFERROR(VLOOKUP($A27,'★共通（5-1-1）'!$A$9:$AH$126,5,FALSE)&amp;"","")</f>
        <v/>
      </c>
      <c r="F27" s="106" t="str">
        <f>IFERROR(VLOOKUP($A27,'★共通（5-1-1）'!$A$9:$AH$126,6,FALSE)&amp;"","")</f>
        <v>・中山間地域等において、地域の実情に応じた柔軟なサービス提供をより可能とする観点から、令和２年の地方分権改革に関する提案募集における提案（訪問看護ステーションごとに置くべき看護師等の員数を「従うべき基準」から「参酌すべき基準」とする）も踏まえ、特例居宅介護サービス費等の対象地域と特別地域加算の対象地域について、自治体からの申請を踏まえて、それぞれについて分けて指定を行う等の対応を行う。</v>
      </c>
      <c r="G27" s="107" t="str">
        <f>IFERROR(VLOOKUP($A27,'★共通（5-1-1）'!$A$9:$AH$126,27,FALSE)&amp;"","")</f>
        <v>64</v>
      </c>
      <c r="H27" s="107" t="str">
        <f>IFERROR(VLOOKUP($A27,'★共通（5-1-1）'!$A$9:$AH$126,30,FALSE)&amp;"","")</f>
        <v/>
      </c>
      <c r="I27" s="107" t="str">
        <f>IFERROR(VLOOKUP($A27,'★共通（5-1-1）'!$A$9:$AH$126,31,FALSE)&amp;"","")</f>
        <v/>
      </c>
      <c r="J27" s="107" t="str">
        <f>IFERROR(VLOOKUP($A27,'★共通（5-1-1）'!$A$9:$AH$126,32,FALSE)&amp;"","")</f>
        <v/>
      </c>
      <c r="K27" s="107" t="str">
        <f>IFERROR(VLOOKUP($A27,'★共通（5-1-1）'!$A$9:$AH$126,33,FALSE)&amp;"","")</f>
        <v/>
      </c>
      <c r="L27" s="61"/>
      <c r="M27" s="61"/>
      <c r="N27" s="61"/>
      <c r="O27" s="61"/>
      <c r="P27" s="59"/>
    </row>
    <row r="28" spans="1:16" ht="139.5" customHeight="1">
      <c r="A28" s="105">
        <v>48</v>
      </c>
      <c r="B28" s="105" t="str">
        <f>IFERROR(VLOOKUP($A28,'★共通（5-1-1）'!$A$9:$AH$126,2,FALSE)&amp;"","")</f>
        <v>運営基準の見直し</v>
      </c>
      <c r="C28" s="106" t="str">
        <f>IFERROR(VLOOKUP($A28,'★共通（5-1-1）'!$A$9:$AH$126,3,FALSE)&amp;"","")</f>
        <v>リハビリテーション・機能訓練、口腔、栄養の取組の一体的な推進</v>
      </c>
      <c r="D28" s="105" t="str">
        <f>IFERROR(VLOOKUP($A28,'★共通（5-1-1）'!$A$9:$AH$126,4,FALSE)&amp;"","")</f>
        <v/>
      </c>
      <c r="E28" s="19" t="str">
        <f>IFERROR(VLOOKUP($A28,'★共通（5-1-1）'!$A$9:$AH$126,5,FALSE)&amp;"","")</f>
        <v/>
      </c>
      <c r="F28" s="106" t="str">
        <f>IFERROR(VLOOKUP($A28,'★共通（5-1-1）'!$A$9:$AH$126,6,FALSE)&amp;"","")</f>
        <v xml:space="preserve">・リハビリテーション・機能訓練、口腔、栄養の取組を一体的に運用し、自立支援・重度化防止を効果的に進める観点から、以下の見直しを行う。
　ア リハビリテーション・機能訓練、口腔、栄養に関する加算等の算定要件とされている計画作成や会議について、リハビリテーション専門職、管理栄養士、歯科衛生士が必要に応じて参加することを明確化する。
　イ リハビリテーション・機能訓練、口腔、栄養に関する各種計画書（リハビリテーション計画書、栄養ケア計画書、口腔機能向上サービスの管理指導計画・実施記録）について、重複する記載項目を整理するとともに、それぞれの実施計画を一体的に記入できる様式を設ける。
</v>
      </c>
      <c r="G28" s="107" t="str">
        <f>IFERROR(VLOOKUP($A28,'★共通（5-1-1）'!$A$9:$AH$126,27,FALSE)&amp;"","")</f>
        <v>67</v>
      </c>
      <c r="H28" s="107" t="str">
        <f>IFERROR(VLOOKUP($A28,'★共通（5-1-1）'!$A$9:$AH$126,30,FALSE)&amp;"","")</f>
        <v>67</v>
      </c>
      <c r="I28" s="107" t="str">
        <f>IFERROR(VLOOKUP($A28,'★共通（5-1-1）'!$A$9:$AH$126,31,FALSE)&amp;"","")</f>
        <v>67</v>
      </c>
      <c r="J28" s="107" t="str">
        <f>IFERROR(VLOOKUP($A28,'★共通（5-1-1）'!$A$9:$AH$126,32,FALSE)&amp;"","")</f>
        <v>67</v>
      </c>
      <c r="K28" s="107" t="str">
        <f>IFERROR(VLOOKUP($A28,'★共通（5-1-1）'!$A$9:$AH$126,33,FALSE)&amp;"","")</f>
        <v>67</v>
      </c>
      <c r="L28" s="61"/>
      <c r="M28" s="61"/>
      <c r="N28" s="61"/>
      <c r="O28" s="61"/>
      <c r="P28" s="59"/>
    </row>
    <row r="29" spans="1:16" ht="109.5" customHeight="1">
      <c r="A29" s="105">
        <v>50</v>
      </c>
      <c r="B29" s="105" t="str">
        <f>IFERROR(VLOOKUP($A29,'★共通（5-1-1）'!$A$9:$AH$126,2,FALSE)&amp;"","")</f>
        <v>介護報酬の見直し</v>
      </c>
      <c r="C29" s="106" t="str">
        <f>IFERROR(VLOOKUP($A29,'★共通（5-1-1）'!$A$9:$AH$126,3,FALSE)&amp;"","")</f>
        <v>リハビリテーションマネジメント等の見直し</v>
      </c>
      <c r="D29" s="105" t="str">
        <f>IFERROR(VLOOKUP($A29,'★共通（5-1-1）'!$A$9:$AH$126,4,FALSE)&amp;"","")</f>
        <v>リハビリテーションマネジメント計画書情報加算</v>
      </c>
      <c r="E29" s="19" t="str">
        <f>IFERROR(VLOOKUP($A29,'★共通（5-1-1）'!$A$9:$AH$126,5,FALSE)&amp;"","")</f>
        <v>新</v>
      </c>
      <c r="F29" s="106" t="str">
        <f>IFERROR(VLOOKUP($A29,'★共通（5-1-1）'!$A$9:$AH$126,6,FALSE)&amp;"","")</f>
        <v>・介護老人保健施設（リハビリテーションマネジメント）及び介護医療院（特別診療費（理学療法・作業療法・言語聴覚療法）について、自立支援・重度化防止に向けた更なる質の高い取組を促す観点から、訪問リハビリテーション等と同様に、CHASE・VISIT へリハビリテーションのデータを提出しフィードバックを受けて PDCA サイクルを推進することを評価する新たな加算を創設する。（※３（２）①イ参照）※新設</v>
      </c>
      <c r="G29" s="107" t="str">
        <f>IFERROR(VLOOKUP($A29,'★共通（5-1-1）'!$A$9:$AH$126,27,FALSE)&amp;"","")</f>
        <v/>
      </c>
      <c r="H29" s="107" t="str">
        <f>IFERROR(VLOOKUP($A29,'★共通（5-1-1）'!$A$9:$AH$126,30,FALSE)&amp;"","")</f>
        <v/>
      </c>
      <c r="I29" s="107" t="str">
        <f>IFERROR(VLOOKUP($A29,'★共通（5-1-1）'!$A$9:$AH$126,31,FALSE)&amp;"","")</f>
        <v>73</v>
      </c>
      <c r="J29" s="107" t="str">
        <f>IFERROR(VLOOKUP($A29,'★共通（5-1-1）'!$A$9:$AH$126,32,FALSE)&amp;"","")</f>
        <v/>
      </c>
      <c r="K29" s="107" t="str">
        <f>IFERROR(VLOOKUP($A29,'★共通（5-1-1）'!$A$9:$AH$126,33,FALSE)&amp;"","")</f>
        <v>73</v>
      </c>
      <c r="L29" s="61"/>
      <c r="M29" s="61"/>
      <c r="N29" s="61"/>
      <c r="O29" s="61"/>
      <c r="P29" s="59"/>
    </row>
    <row r="30" spans="1:16" ht="216.75" customHeight="1">
      <c r="A30" s="105">
        <v>55</v>
      </c>
      <c r="B30" s="105" t="str">
        <f>IFERROR(VLOOKUP($A30,'★共通（5-1-1）'!$A$9:$AH$126,2,FALSE)&amp;"","")</f>
        <v>介護報酬の見直し</v>
      </c>
      <c r="C30" s="106" t="str">
        <f>IFERROR(VLOOKUP($A30,'★共通（5-1-1）'!$A$9:$AH$126,3,FALSE)&amp;"","")</f>
        <v>生活機能向上連携加算の見直し</v>
      </c>
      <c r="D30" s="105" t="str">
        <f>IFERROR(VLOOKUP($A30,'★共通（5-1-1）'!$A$9:$AH$126,4,FALSE)&amp;"","")</f>
        <v>生活機能向上連携加算Ⅰ（新）
生活機能向上連携加算Ⅱ</v>
      </c>
      <c r="E30" s="19" t="str">
        <f>IFERROR(VLOOKUP($A30,'★共通（5-1-1）'!$A$9:$AH$126,5,FALSE)&amp;"","")</f>
        <v/>
      </c>
      <c r="F30" s="106" t="str">
        <f>IFERROR(VLOOKUP($A30,'★共通（5-1-1）'!$A$9:$AH$126,6,FALSE)&amp;"","")</f>
        <v>・生活機能向上連携加算について、算定率が低い状況を踏まえ、その目的である外部のリハビリテーション専門職等との連携による自立支援・重度化防止に資する介護の推進を図る観点から、以下の見直し及び対応を行う。
　ア 通所系サービス、短期入所系サービス、居住系サービス、施設サービスにおける生活機能向上連携加算について、訪問介護等における同加算と同様に、ICT の活用等により、外部のリハビリテーション専門職等が当該サービス事業所を訪問せずに、利用者の状態を適切に把握し助言した場合について評価する区分を新たに設ける。
　イ 訪問系サービス、多機能系サービスにおける生活機能向上連携加算（Ⅱ）について、サービス提供責任者とリハビリテーション専門職等がそれぞれ利用者の自宅を訪問した上で、共同してカンファレンスを行う要件に関して、要介護者の生活機能を維持・向上させるためには多職種によるカンファレンスが効果的であることや、業務効率化の観点から、同カンファレンスについては利用者・家族も参加するサービス担当者会議の前後に時間を明確に区分した上で実施するサービス提供責任者及びリハビリテーション専門職等によるカンファレンスでも差し支えないことを明確化する。
　ウ 外部のリハビリテーション専門職等の連携先を見つけやすくするため、生活機能向上連携加算の算定要件上連携先となり得る訪問・通所リハビリテーション事業所が任意で情報を公表するなどの取組を進める。</v>
      </c>
      <c r="G30" s="107" t="str">
        <f>IFERROR(VLOOKUP($A30,'★共通（5-1-1）'!$A$9:$AH$126,27,FALSE)&amp;"","")</f>
        <v>79
・
80</v>
      </c>
      <c r="H30" s="107" t="str">
        <f>IFERROR(VLOOKUP($A30,'★共通（5-1-1）'!$A$9:$AH$126,30,FALSE)&amp;"","")</f>
        <v>79
・
80</v>
      </c>
      <c r="I30" s="107" t="str">
        <f>IFERROR(VLOOKUP($A30,'★共通（5-1-1）'!$A$9:$AH$126,31,FALSE)&amp;"","")</f>
        <v/>
      </c>
      <c r="J30" s="107" t="str">
        <f>IFERROR(VLOOKUP($A30,'★共通（5-1-1）'!$A$9:$AH$126,32,FALSE)&amp;"","")</f>
        <v/>
      </c>
      <c r="K30" s="107" t="str">
        <f>IFERROR(VLOOKUP($A30,'★共通（5-1-1）'!$A$9:$AH$126,33,FALSE)&amp;"","")</f>
        <v/>
      </c>
      <c r="L30" s="71"/>
      <c r="M30" s="72"/>
      <c r="N30" s="71"/>
      <c r="O30" s="61"/>
      <c r="P30" s="59"/>
    </row>
    <row r="31" spans="1:16" ht="78.75" customHeight="1">
      <c r="A31" s="105">
        <v>60</v>
      </c>
      <c r="B31" s="105" t="str">
        <f>IFERROR(VLOOKUP($A31,'★共通（5-1-1）'!$A$9:$AH$126,2,FALSE)&amp;"","")</f>
        <v>介護報酬の見直し</v>
      </c>
      <c r="C31" s="106" t="str">
        <f>IFERROR(VLOOKUP($A31,'★共通（5-1-1）'!$A$9:$AH$126,3,FALSE)&amp;"","")</f>
        <v>特別養護老人ホームにおける個別機能訓練加算の見直し</v>
      </c>
      <c r="D31" s="105" t="str">
        <f>IFERROR(VLOOKUP($A31,'★共通（5-1-1）'!$A$9:$AH$126,4,FALSE)&amp;"","")</f>
        <v>個別機能訓練加算Ⅰ
個別機能訓練加算Ⅱ（新）</v>
      </c>
      <c r="E31" s="19" t="str">
        <f>IFERROR(VLOOKUP($A31,'★共通（5-1-1）'!$A$9:$AH$126,5,FALSE)&amp;"","")</f>
        <v/>
      </c>
      <c r="F31" s="106" t="str">
        <f>IFERROR(VLOOKUP($A31,'★共通（5-1-1）'!$A$9:$AH$126,6,FALSE)&amp;"","")</f>
        <v xml:space="preserve">・特別養護老人ホームにおける個別機能訓練加算について、より利用者の自立支援等に資する個別機能訓練の提供を促進する観点から、CHASE へのデータ提出とフィードバックの活用による更なる PDCA サイクルの推進・ケアの向上を図ることを評価する新たな区分を設ける。（※３（２）①イ参照）※新設
</v>
      </c>
      <c r="G31" s="107" t="str">
        <f>IFERROR(VLOOKUP($A31,'★共通（5-1-1）'!$A$9:$AH$126,27,FALSE)&amp;"","")</f>
        <v>85</v>
      </c>
      <c r="H31" s="107" t="str">
        <f>IFERROR(VLOOKUP($A31,'★共通（5-1-1）'!$A$9:$AH$126,30,FALSE)&amp;"","")</f>
        <v>85</v>
      </c>
      <c r="I31" s="107" t="str">
        <f>IFERROR(VLOOKUP($A31,'★共通（5-1-1）'!$A$9:$AH$126,31,FALSE)&amp;"","")</f>
        <v/>
      </c>
      <c r="J31" s="107" t="str">
        <f>IFERROR(VLOOKUP($A31,'★共通（5-1-1）'!$A$9:$AH$126,32,FALSE)&amp;"","")</f>
        <v/>
      </c>
      <c r="K31" s="107" t="str">
        <f>IFERROR(VLOOKUP($A31,'★共通（5-1-1）'!$A$9:$AH$126,33,FALSE)&amp;"","")</f>
        <v/>
      </c>
      <c r="L31" s="61"/>
      <c r="M31" s="61"/>
      <c r="N31" s="61"/>
      <c r="O31" s="61"/>
      <c r="P31" s="59"/>
    </row>
    <row r="32" spans="1:16" ht="144.75" customHeight="1">
      <c r="A32" s="105">
        <v>61</v>
      </c>
      <c r="B32" s="105" t="str">
        <f>IFERROR(VLOOKUP($A32,'★共通（5-1-1）'!$A$9:$AH$126,2,FALSE)&amp;"","")</f>
        <v>介護報酬の見直し</v>
      </c>
      <c r="C32" s="106" t="str">
        <f>IFERROR(VLOOKUP($A32,'★共通（5-1-1）'!$A$9:$AH$126,3,FALSE)&amp;"","")</f>
        <v xml:space="preserve">施設系サービスにおける口腔衛生管理の強化※３年の経過措置
</v>
      </c>
      <c r="D32" s="105" t="str">
        <f>IFERROR(VLOOKUP($A32,'★共通（5-1-1）'!$A$9:$AH$126,4,FALSE)&amp;"","")</f>
        <v>口腔衛生管理加算Ⅰ
口腔衛生管理加算Ⅱ（新）</v>
      </c>
      <c r="E32" s="19" t="str">
        <f>IFERROR(VLOOKUP($A32,'★共通（5-1-1）'!$A$9:$AH$126,5,FALSE)&amp;"","")</f>
        <v/>
      </c>
      <c r="F32" s="106" t="str">
        <f>IFERROR(VLOOKUP($A32,'★共通（5-1-1）'!$A$9:$AH$126,6,FALSE)&amp;"","")</f>
        <v>・全ての施設系サービスにおいて口腔衛生管理体制を確保するよう促すとともに、入所者の状態に応じた丁寧な口腔衛生管理を更に充実させる観点から、以下の見直しを行う。
　ア 施設系サービスにおける口腔衛生管理体制加算を廃止し、同加算の算定要件の取組を一定緩和した上で、基本サービスとして行うこととする。このため、施設系サービスについて、口腔衛生管理体制を整備し、入所者ごとの状態に応じた口腔衛生の管理を行うことを求める。その際、３年の経過措置期間を設けることとする。※経過措置
　イ 口腔衛生管理加算について、CHASE へのデータ提出とフィードバックの活用による更なる PDCA サイクルの推進・ケアの向上を図ることを評価する新たな区分を設ける。（※３（２）①イ参照）※新設</v>
      </c>
      <c r="G32" s="107" t="str">
        <f>IFERROR(VLOOKUP($A32,'★共通（5-1-1）'!$A$9:$AH$126,27,FALSE)&amp;"","")</f>
        <v>86</v>
      </c>
      <c r="H32" s="107" t="str">
        <f>IFERROR(VLOOKUP($A32,'★共通（5-1-1）'!$A$9:$AH$126,30,FALSE)&amp;"","")</f>
        <v>86</v>
      </c>
      <c r="I32" s="107" t="str">
        <f>IFERROR(VLOOKUP($A32,'★共通（5-1-1）'!$A$9:$AH$126,31,FALSE)&amp;"","")</f>
        <v>86</v>
      </c>
      <c r="J32" s="107" t="str">
        <f>IFERROR(VLOOKUP($A32,'★共通（5-1-1）'!$A$9:$AH$126,32,FALSE)&amp;"","")</f>
        <v>86</v>
      </c>
      <c r="K32" s="107" t="str">
        <f>IFERROR(VLOOKUP($A32,'★共通（5-1-1）'!$A$9:$AH$126,33,FALSE)&amp;"","")</f>
        <v>86</v>
      </c>
      <c r="L32" s="66"/>
      <c r="M32" s="69"/>
      <c r="N32" s="66"/>
      <c r="O32" s="66"/>
      <c r="P32" s="59"/>
    </row>
    <row r="33" spans="1:16" ht="201" customHeight="1">
      <c r="A33" s="105">
        <v>62</v>
      </c>
      <c r="B33" s="105" t="str">
        <f>IFERROR(VLOOKUP($A33,'★共通（5-1-1）'!$A$9:$AH$126,2,FALSE)&amp;"","")</f>
        <v>介護報酬の見直し</v>
      </c>
      <c r="C33" s="106" t="str">
        <f>IFERROR(VLOOKUP($A33,'★共通（5-1-1）'!$A$9:$AH$126,3,FALSE)&amp;"","")</f>
        <v>施設系サービスにおける栄養ケア・マネジメントの充実</v>
      </c>
      <c r="D33" s="105" t="str">
        <f>IFERROR(VLOOKUP($A33,'★共通（5-1-1）'!$A$9:$AH$126,4,FALSE)&amp;"","")</f>
        <v>栄養ケア・マネジメント未実施の減算
栄養マネジメント強化加算
経口維持加算</v>
      </c>
      <c r="E33" s="19" t="str">
        <f>IFERROR(VLOOKUP($A33,'★共通（5-1-1）'!$A$9:$AH$126,5,FALSE)&amp;"","")</f>
        <v>新</v>
      </c>
      <c r="F33" s="106" t="str">
        <f>IFERROR(VLOOKUP($A33,'★共通（5-1-1）'!$A$9:$AH$126,6,FALSE)&amp;"","")</f>
        <v>・介護保険施設における栄養ケア・マネジメントの取組を一層強化する観点から、以下の見直しを行う。
　ア 施設系サービスにおける栄養マネジメント加算を廃止し、栄養ケア・マネジメントを基本サービスとして行うこととする。このため、現行の栄養士に加えて、管理栄養士の配置を位置付ける（栄養士又は管理栄養士の配置を求める）とともに、入所者ごとの状態に応じた栄養管理を計画的に行うことを求める。栄養ケア・マネジメントが実施されていない場合は、基本報酬を減算する。その際、３年の経過措置期間を設けることとする。
　イ 低栄養リスクが高い者のみを対象とする低栄養リスク改善加算について、入所者全員への丁寧な栄養ケアの実施や栄養ケアに係る体制の充実を評価する加算に見直す。その際、CHASE へのデータ提出とフィードバックの活用による更なる PDCA サイクルの推進・ケアの向上を図ることを要件の一つとする（※３（２）①イ参照）。また、管理栄養士の配置について、栄養ケア・マネジメントの質を確保しつつ、管理栄養士が柔軟な働き方ができるようにする観点から、常勤換算方式による確保を求めることとする。さらに、褥瘡管理に関する取組を進める観点から、同加算と褥瘡マネジメント加算との併算定を可能とする。
　ウ 経口維持加算について、継続的な経口維持に関する取組を進める観点から、原則６月とする算定期間の要件を廃止する。</v>
      </c>
      <c r="G33" s="107" t="str">
        <f>IFERROR(VLOOKUP($A33,'★共通（5-1-1）'!$A$9:$AH$126,27,FALSE)&amp;"","")</f>
        <v>87</v>
      </c>
      <c r="H33" s="107" t="str">
        <f>IFERROR(VLOOKUP($A33,'★共通（5-1-1）'!$A$9:$AH$126,30,FALSE)&amp;"","")</f>
        <v>87</v>
      </c>
      <c r="I33" s="107" t="str">
        <f>IFERROR(VLOOKUP($A33,'★共通（5-1-1）'!$A$9:$AH$126,31,FALSE)&amp;"","")</f>
        <v>87</v>
      </c>
      <c r="J33" s="107" t="str">
        <f>IFERROR(VLOOKUP($A33,'★共通（5-1-1）'!$A$9:$AH$126,32,FALSE)&amp;"","")</f>
        <v>87</v>
      </c>
      <c r="K33" s="107" t="str">
        <f>IFERROR(VLOOKUP($A33,'★共通（5-1-1）'!$A$9:$AH$126,33,FALSE)&amp;"","")</f>
        <v>87</v>
      </c>
      <c r="L33" s="61"/>
      <c r="M33" s="61"/>
      <c r="N33" s="61"/>
      <c r="O33" s="61"/>
    </row>
    <row r="34" spans="1:16" ht="135.75" customHeight="1">
      <c r="A34" s="105">
        <v>63</v>
      </c>
      <c r="B34" s="105" t="str">
        <f>IFERROR(VLOOKUP($A34,'★共通（5-1-1）'!$A$9:$AH$126,2,FALSE)&amp;"","")</f>
        <v>人員基準・設備基準</v>
      </c>
      <c r="C34" s="106" t="str">
        <f>IFERROR(VLOOKUP($A34,'★共通（5-1-1）'!$A$9:$AH$126,3,FALSE)&amp;"","")</f>
        <v>多職種連携における管理栄養士の関与の強化</v>
      </c>
      <c r="D34" s="105" t="str">
        <f>IFERROR(VLOOKUP($A34,'★共通（5-1-1）'!$A$9:$AH$126,4,FALSE)&amp;"","")</f>
        <v/>
      </c>
      <c r="E34" s="19" t="str">
        <f>IFERROR(VLOOKUP($A34,'★共通（5-1-1）'!$A$9:$AH$126,5,FALSE)&amp;"","")</f>
        <v/>
      </c>
      <c r="F34" s="106" t="str">
        <f>IFERROR(VLOOKUP($A34,'★共通（5-1-1）'!$A$9:$AH$126,6,FALSE)&amp;"","")</f>
        <v>・介護保険施設において多職種連携で行う取組について、管理栄養士の役割や関与を強化する観点から、以下の見直しを行う。
　ア 看取り期における栄養ケアの充実を図る観点から、介護保険施設における看取りへの対応に係る加算（看取り介護加算、ターミナルケア加算）又は基本報酬の算定要件において、関与する専門職として管理栄養士を明記する。
　イ 褥瘡の発生や改善は栄養と大きく関わることを踏まえ、褥瘡マネジメント加算、褥瘡対策指導管理の算定要件において、関与する専門職として管理栄養士を明記する。</v>
      </c>
      <c r="G34" s="107" t="str">
        <f>IFERROR(VLOOKUP($A34,'★共通（5-1-1）'!$A$9:$AH$126,27,FALSE)&amp;"","")</f>
        <v>88</v>
      </c>
      <c r="H34" s="107" t="str">
        <f>IFERROR(VLOOKUP($A34,'★共通（5-1-1）'!$A$9:$AH$126,30,FALSE)&amp;"","")</f>
        <v>88</v>
      </c>
      <c r="I34" s="107" t="str">
        <f>IFERROR(VLOOKUP($A34,'★共通（5-1-1）'!$A$9:$AH$126,31,FALSE)&amp;"","")</f>
        <v>88</v>
      </c>
      <c r="J34" s="107" t="str">
        <f>IFERROR(VLOOKUP($A34,'★共通（5-1-1）'!$A$9:$AH$126,32,FALSE)&amp;"","")</f>
        <v>88</v>
      </c>
      <c r="K34" s="107" t="str">
        <f>IFERROR(VLOOKUP($A34,'★共通（5-1-1）'!$A$9:$AH$126,33,FALSE)&amp;"","")</f>
        <v>88</v>
      </c>
      <c r="L34" s="66"/>
      <c r="M34" s="61"/>
      <c r="N34" s="66"/>
      <c r="O34" s="61"/>
    </row>
    <row r="35" spans="1:16" ht="288.75" customHeight="1">
      <c r="A35" s="105">
        <v>67</v>
      </c>
      <c r="B35" s="105" t="str">
        <f>IFERROR(VLOOKUP($A35,'★共通（5-1-1）'!$A$9:$AH$126,2,FALSE)&amp;"","")</f>
        <v>介護報酬の見直し</v>
      </c>
      <c r="C35" s="106" t="str">
        <f>IFERROR(VLOOKUP($A35,'★共通（5-1-1）'!$A$9:$AH$126,3,FALSE)&amp;"","")</f>
        <v>CHASE・VISIT 情報の収集・活用と PDCA サイクルの推進</v>
      </c>
      <c r="D35" s="105" t="str">
        <f>IFERROR(VLOOKUP($A35,'★共通（5-1-1）'!$A$9:$AH$126,4,FALSE)&amp;"","")</f>
        <v xml:space="preserve">科学的介護推進体制加算Ⅰ（新）
科学的介護推進体制加算Ⅱ（新）
※認知翔対応型通所介護/
個別機能訓練加算Ⅰ
個別機能訓練加算Ⅱ（新）
</v>
      </c>
      <c r="E35" s="19" t="str">
        <f>IFERROR(VLOOKUP($A35,'★共通（5-1-1）'!$A$9:$AH$126,5,FALSE)&amp;"","")</f>
        <v/>
      </c>
      <c r="F35" s="106" t="str">
        <f>IFERROR(VLOOKUP($A35,'★共通（5-1-1）'!$A$9:$AH$126,6,FALSE)&amp;"","")</f>
        <v xml:space="preserve">・介護サービスの質の評価と科学的介護の取組を推進し、介護サービスの質の向上を図る観点から、以下の見直しを行う。
　ア 施設系サービス、通所系サービス、居住系サービス、多機能系サービスについて、CHASE の収集項目の各領域（総論（ADL）、栄養、口腔・嚥下、認知症）について、事業所の全ての利用者に係るデータを横断的に CHASEに提出してフィードバックを受け、それに基づき事業所の特性やケアの在り方等を検証して、利用者のケアプランや計画に反映させる、事業所単位での PDCA サイクルの推進・ケアの質の向上の取組を評価する新たな加算を創設する。その際、提出・活用するデータについては、サービスごとの特性や事業所の入力負担等を勘案した項目とする。加えて、詳細な既往歴や服薬情報、家族の情報等より精度の高いフィードバックを受けることができる項目を提出・活用した場合には、更なる評価を行う区分を設ける。
　イ 施設系サービス、通所系サービス、居住系サービス、多機能系サービスについて、CHASE の収集項目の各領域に関連する加算等において、利用者ごとの計画書の作成とそれに基づくケアの実施・評価・改善等を通じたPDCA サイクルの取組に加えて、 CHASE・VISIT へのデータ提出とフィードバックの活用により更なる PDCA サイクルの推進・ケアの質の向上を図ることを評価・推進する。
　ウ 介護関連データの収集・活用及び PDCA サイクルによる科学的介護を推進していく観点から、全てのサービス（居宅介護支援を除く）について、CHASE・VISIT を活用した計画の作成や事業所単位での PDCA サイクルの推進、ケアの質の向上の取組を推奨する。居宅介護支援については、各利用者のデータ及びフィードバック情報のケアマネジメントへの活用を推奨する。
　エ CHASE・VISIT を一体的に運用する観点から、VISIT 情報についても上記の枠組みに位置付けて収集・活用する。
</v>
      </c>
      <c r="G35" s="107" t="str">
        <f>IFERROR(VLOOKUP($A35,'★共通（5-1-1）'!$A$9:$AH$126,27,FALSE)&amp;"","")</f>
        <v>93
・
94
・
95</v>
      </c>
      <c r="H35" s="107" t="str">
        <f>IFERROR(VLOOKUP($A35,'★共通（5-1-1）'!$A$9:$AH$126,30,FALSE)&amp;"","")</f>
        <v>93
・
94
・
95</v>
      </c>
      <c r="I35" s="107" t="str">
        <f>IFERROR(VLOOKUP($A35,'★共通（5-1-1）'!$A$9:$AH$126,31,FALSE)&amp;"","")</f>
        <v>93
・
94
・
95</v>
      </c>
      <c r="J35" s="107" t="str">
        <f>IFERROR(VLOOKUP($A35,'★共通（5-1-1）'!$A$9:$AH$126,32,FALSE)&amp;"","")</f>
        <v>93
・
94
・
95</v>
      </c>
      <c r="K35" s="107" t="str">
        <f>IFERROR(VLOOKUP($A35,'★共通（5-1-1）'!$A$9:$AH$126,33,FALSE)&amp;"","")</f>
        <v>93
・
94
・
95</v>
      </c>
      <c r="L35" s="64"/>
      <c r="M35" s="61"/>
      <c r="N35" s="72"/>
      <c r="O35" s="61"/>
      <c r="P35" s="59"/>
    </row>
    <row r="36" spans="1:16" ht="59.25" customHeight="1">
      <c r="A36" s="105">
        <v>69</v>
      </c>
      <c r="B36" s="105" t="str">
        <f>IFERROR(VLOOKUP($A36,'★共通（5-1-1）'!$A$9:$AH$126,2,FALSE)&amp;"","")</f>
        <v/>
      </c>
      <c r="C36" s="106" t="str">
        <f>IFERROR(VLOOKUP($A36,'★共通（5-1-1）'!$A$9:$AH$126,3,FALSE)&amp;"","")</f>
        <v>リハビリテーションマネジメント等の見直し</v>
      </c>
      <c r="D36" s="105" t="str">
        <f>IFERROR(VLOOKUP($A36,'★共通（5-1-1）'!$A$9:$AH$126,4,FALSE)&amp;"","")</f>
        <v/>
      </c>
      <c r="E36" s="19" t="str">
        <f>IFERROR(VLOOKUP($A36,'★共通（5-1-1）'!$A$9:$AH$126,5,FALSE)&amp;"","")</f>
        <v/>
      </c>
      <c r="F36" s="106" t="str">
        <f>IFERROR(VLOOKUP($A36,'★共通（5-1-1）'!$A$9:$AH$126,6,FALSE)&amp;"","")</f>
        <v>（※（１）③再掲）</v>
      </c>
      <c r="G36" s="107" t="str">
        <f>IFERROR(VLOOKUP($A36,'★共通（5-1-1）'!$A$9:$AH$126,27,FALSE)&amp;"","")</f>
        <v/>
      </c>
      <c r="H36" s="107" t="str">
        <f>IFERROR(VLOOKUP($A36,'★共通（5-1-1）'!$A$9:$AH$126,30,FALSE)&amp;"","")</f>
        <v/>
      </c>
      <c r="I36" s="107" t="str">
        <f>IFERROR(VLOOKUP($A36,'★共通（5-1-1）'!$A$9:$AH$126,31,FALSE)&amp;"","")</f>
        <v>●</v>
      </c>
      <c r="J36" s="107" t="str">
        <f>IFERROR(VLOOKUP($A36,'★共通（5-1-1）'!$A$9:$AH$126,32,FALSE)&amp;"","")</f>
        <v/>
      </c>
      <c r="K36" s="107" t="str">
        <f>IFERROR(VLOOKUP($A36,'★共通（5-1-1）'!$A$9:$AH$126,33,FALSE)&amp;"","")</f>
        <v>●</v>
      </c>
      <c r="L36" s="64"/>
      <c r="M36" s="64"/>
      <c r="N36" s="64"/>
      <c r="O36" s="61"/>
      <c r="P36" s="59"/>
    </row>
    <row r="37" spans="1:16" ht="256.5" customHeight="1">
      <c r="A37" s="105">
        <v>70</v>
      </c>
      <c r="B37" s="105" t="str">
        <f>IFERROR(VLOOKUP($A37,'★共通（5-1-1）'!$A$9:$AH$126,2,FALSE)&amp;"","")</f>
        <v>介護報酬の見直し</v>
      </c>
      <c r="C37" s="106" t="str">
        <f>IFERROR(VLOOKUP($A37,'★共通（5-1-1）'!$A$9:$AH$126,3,FALSE)&amp;"","")</f>
        <v>ADL 維持等加算の見直し</v>
      </c>
      <c r="D37" s="105" t="str">
        <f>IFERROR(VLOOKUP($A37,'★共通（5-1-1）'!$A$9:$AH$126,4,FALSE)&amp;"","")</f>
        <v>ＡＤＬ維持等加算Ⅰ
ＡＤＬ維持等加算Ⅱ</v>
      </c>
      <c r="E37" s="19" t="str">
        <f>IFERROR(VLOOKUP($A37,'★共通（5-1-1）'!$A$9:$AH$126,5,FALSE)&amp;"","")</f>
        <v/>
      </c>
      <c r="F37" s="106" t="str">
        <f>IFERROR(VLOOKUP($A37,'★共通（5-1-1）'!$A$9:$AH$126,6,FALSE)&amp;"","")</f>
        <v>・ADL 維持等加算について、自立支援・重度化防止に向けた取組を一層推進する観点から、以下の見直しを行う。
　ア クリームスキミングを防止する観点や、現状の同加算の取得状況や課題を踏まえ、算定要件について、以下の見直しを行う。
　　・ 初月と６月目の ADL 値の報告について、評価可能な者は原則全員報告を求める。
　　・ リハビリテーションサービスを併用している者について、同加算取得事業者がリハビリテーションサービス事業者と連携して機能訓練を実施している場合に限り、同加算に係る計算式の対象とする。
　　・ 利用者の総数や要介護度、要介護等認定月に係る要件を緩和する。
　　・ ADL 利得が上位 85％の者について、各々の ADL 利得を合計したものが０以上とする要件について、初月の ADL 値に応じて調整式で得られた利用者の調整済 ADL 利得が一定の値以上とする。
　　・ CHASE へのデータ提出とフィードバックの活用による PDCA サイクルの推進・ケアの向上を図ることを求める。（※３（２）①イ参照）
　イ より自立支援等に効果的な取組を行い、利用者の ADL を良好に維持・改善する事業者を高く評価する新たな区分を設ける。
　ウ 通所介護に加えて、機能訓練等に従事する者を十分に配置し、ADL の維持等を目的とする認知症対応型通所介護、特定施設入居者生活介護、地域密着型特定施設入居者生活介護、介護老人福祉施設、地域密着型介護老人福祉施設入所者生活介護を同加算の対象とする。</v>
      </c>
      <c r="G37" s="107" t="str">
        <f>IFERROR(VLOOKUP($A37,'★共通（5-1-1）'!$A$9:$AH$126,27,FALSE)&amp;"","")</f>
        <v xml:space="preserve">96
・
97
</v>
      </c>
      <c r="H37" s="107" t="str">
        <f>IFERROR(VLOOKUP($A37,'★共通（5-1-1）'!$A$9:$AH$126,30,FALSE)&amp;"","")</f>
        <v xml:space="preserve">96
・
97
</v>
      </c>
      <c r="I37" s="107" t="str">
        <f>IFERROR(VLOOKUP($A37,'★共通（5-1-1）'!$A$9:$AH$126,31,FALSE)&amp;"","")</f>
        <v/>
      </c>
      <c r="J37" s="107" t="str">
        <f>IFERROR(VLOOKUP($A37,'★共通（5-1-1）'!$A$9:$AH$126,32,FALSE)&amp;"","")</f>
        <v/>
      </c>
      <c r="K37" s="107" t="str">
        <f>IFERROR(VLOOKUP($A37,'★共通（5-1-1）'!$A$9:$AH$126,33,FALSE)&amp;"","")</f>
        <v/>
      </c>
      <c r="L37" s="64"/>
      <c r="M37" s="64"/>
      <c r="N37" s="64"/>
      <c r="O37" s="61"/>
      <c r="P37" s="59"/>
    </row>
    <row r="38" spans="1:16" ht="135">
      <c r="A38" s="105">
        <v>71</v>
      </c>
      <c r="B38" s="105" t="str">
        <f>IFERROR(VLOOKUP($A38,'★共通（5-1-1）'!$A$9:$AH$126,2,FALSE)&amp;"","")</f>
        <v>介護報酬の見直し</v>
      </c>
      <c r="C38" s="106" t="str">
        <f>IFERROR(VLOOKUP($A38,'★共通（5-1-1）'!$A$9:$AH$126,3,FALSE)&amp;"","")</f>
        <v>介護老人保健施設における在宅復帰・在宅療養支援機能の評価の充実</v>
      </c>
      <c r="D38" s="105" t="str">
        <f>IFERROR(VLOOKUP($A38,'★共通（5-1-1）'!$A$9:$AH$126,4,FALSE)&amp;"","")</f>
        <v/>
      </c>
      <c r="E38" s="19" t="str">
        <f>IFERROR(VLOOKUP($A38,'★共通（5-1-1）'!$A$9:$AH$126,5,FALSE)&amp;"","")</f>
        <v/>
      </c>
      <c r="F38" s="106" t="str">
        <f>IFERROR(VLOOKUP($A38,'★共通（5-1-1）'!$A$9:$AH$126,6,FALSE)&amp;"","")</f>
        <v>・在宅復帰・在宅療養支援等評価指標及び要件について、介護老人保健施設の在宅復帰・在宅療養支援機能をさらに促進する観点から、指標の取得状況等も踏まえ、以下の見直しを行う。その際、６月の経過措置期間を設けることとする。
　ア 居宅サービス実施数に係る指標において、訪問リハビリテーションの実施を更に促進するため、訪問リハビリテーションの比重を高くする。
　イ リハビリテーション専門職配置割合に係る指標において、入所者の状態に応じたより多様なリハビリテーション提供体制を評価するため、理学療法士、作業療法士及び言語聴覚士の３職種の配置を評価する。
　ウ 基本型以上についてリハビリテーションマネジメントの実施要件が求められているが、より入所者の状態にあったリハビリテーションを提供するため、医師の詳細な指示に基づくリハビリテーションに関する事項を明確化する。</v>
      </c>
      <c r="G38" s="107" t="str">
        <f>IFERROR(VLOOKUP($A38,'★共通（5-1-1）'!$A$9:$AH$126,27,FALSE)&amp;"","")</f>
        <v/>
      </c>
      <c r="H38" s="107" t="str">
        <f>IFERROR(VLOOKUP($A38,'★共通（5-1-1）'!$A$9:$AH$126,30,FALSE)&amp;"","")</f>
        <v/>
      </c>
      <c r="I38" s="107" t="str">
        <f>IFERROR(VLOOKUP($A38,'★共通（5-1-1）'!$A$9:$AH$126,31,FALSE)&amp;"","")</f>
        <v>98
・
99</v>
      </c>
      <c r="J38" s="107" t="str">
        <f>IFERROR(VLOOKUP($A38,'★共通（5-1-1）'!$A$9:$AH$126,32,FALSE)&amp;"","")</f>
        <v/>
      </c>
      <c r="K38" s="107" t="str">
        <f>IFERROR(VLOOKUP($A38,'★共通（5-1-1）'!$A$9:$AH$126,33,FALSE)&amp;"","")</f>
        <v/>
      </c>
      <c r="L38" s="64"/>
      <c r="M38" s="64"/>
      <c r="N38" s="64"/>
      <c r="O38" s="61"/>
      <c r="P38" s="59"/>
    </row>
    <row r="39" spans="1:16" ht="128.25" customHeight="1">
      <c r="A39" s="105">
        <v>72</v>
      </c>
      <c r="B39" s="105" t="str">
        <f>IFERROR(VLOOKUP($A39,'★共通（5-1-1）'!$A$9:$AH$126,2,FALSE)&amp;"","")</f>
        <v>介護報酬の見直し</v>
      </c>
      <c r="C39" s="106" t="str">
        <f>IFERROR(VLOOKUP($A39,'★共通（5-1-1）'!$A$9:$AH$126,3,FALSE)&amp;"","")</f>
        <v>寝たきり予防・重度化防止のためのマネジメントの推進</v>
      </c>
      <c r="D39" s="105" t="str">
        <f>IFERROR(VLOOKUP($A39,'★共通（5-1-1）'!$A$9:$AH$126,4,FALSE)&amp;"","")</f>
        <v>自立支援促進加算</v>
      </c>
      <c r="E39" s="19" t="str">
        <f>IFERROR(VLOOKUP($A39,'★共通（5-1-1）'!$A$9:$AH$126,5,FALSE)&amp;"","")</f>
        <v>新</v>
      </c>
      <c r="F39" s="106" t="str">
        <f>IFERROR(VLOOKUP($A39,'★共通（5-1-1）'!$A$9:$AH$126,6,FALSE)&amp;"","")</f>
        <v>・介護保険施設において、利用者の尊厳の保持、自立支援・重度化防止の推進、廃用や寝たきりの防止等の観点から、医師の関与の下、リハビリテーション・機能訓練、介護等を行う取組を推進することとする。
　このため、定期的に全ての利用者に対する医学的評価と、それに基づくリハビリテーションや日々の過ごし方等についてのアセスメントを実施するとともに、介護支援専門員やその他の介護職員が、日々の生活全般において適切なケアを実施するための計画を策定し、それに基づいて日々のケア等を行う取組を評価する新たな加算を創設する。その際、CHASE へのデータ提出とフィードバックの活用による PDCA サイクルの推進・ケアの向上を図ることを求める。（※３（２）①イ参照）</v>
      </c>
      <c r="G39" s="107" t="str">
        <f>IFERROR(VLOOKUP($A39,'★共通（5-1-1）'!$A$9:$AH$126,27,FALSE)&amp;"","")</f>
        <v>101</v>
      </c>
      <c r="H39" s="107" t="str">
        <f>IFERROR(VLOOKUP($A39,'★共通（5-1-1）'!$A$9:$AH$126,30,FALSE)&amp;"","")</f>
        <v>101</v>
      </c>
      <c r="I39" s="107" t="str">
        <f>IFERROR(VLOOKUP($A39,'★共通（5-1-1）'!$A$9:$AH$126,31,FALSE)&amp;"","")</f>
        <v>101</v>
      </c>
      <c r="J39" s="107" t="str">
        <f>IFERROR(VLOOKUP($A39,'★共通（5-1-1）'!$A$9:$AH$126,32,FALSE)&amp;"","")</f>
        <v/>
      </c>
      <c r="K39" s="107" t="str">
        <f>IFERROR(VLOOKUP($A39,'★共通（5-1-1）'!$A$9:$AH$126,33,FALSE)&amp;"","")</f>
        <v>101</v>
      </c>
      <c r="L39" s="61"/>
      <c r="M39" s="61"/>
      <c r="N39" s="61"/>
      <c r="O39" s="61"/>
      <c r="P39" s="59"/>
    </row>
    <row r="40" spans="1:16" ht="185.25" customHeight="1">
      <c r="A40" s="105">
        <v>73</v>
      </c>
      <c r="B40" s="105" t="str">
        <f>IFERROR(VLOOKUP($A40,'★共通（5-1-1）'!$A$9:$AH$126,2,FALSE)&amp;"","")</f>
        <v>介護報酬の見直し</v>
      </c>
      <c r="C40" s="106" t="str">
        <f>IFERROR(VLOOKUP($A40,'★共通（5-1-1）'!$A$9:$AH$126,3,FALSE)&amp;"","")</f>
        <v>褥瘡マネジメント加算等の見直し</v>
      </c>
      <c r="D40" s="105" t="str">
        <f>IFERROR(VLOOKUP($A40,'★共通（5-1-1）'!$A$9:$AH$126,4,FALSE)&amp;"","")</f>
        <v>褥瘡マネジメント加算Ⅰ（新）
褥瘡マネジメント加算Ⅱ（新）
褥瘡対策指導管理Ⅰ
褥瘡対策指導管理Ⅱ（新）</v>
      </c>
      <c r="E40" s="19" t="str">
        <f>IFERROR(VLOOKUP($A40,'★共通（5-1-1）'!$A$9:$AH$126,5,FALSE)&amp;"","")</f>
        <v/>
      </c>
      <c r="F40" s="106" t="str">
        <f>IFERROR(VLOOKUP($A40,'★共通（5-1-1）'!$A$9:$AH$126,6,FALSE)&amp;"","")</f>
        <v>・褥瘡マネジメント加算（介護医療院は褥瘡対策指導管理）について、介護の質の向上に係る取組を一層推進する観点から、以下の見直しを行う。
　ア 計画の見直しを含めた施設の継続的な取組を評価する観点から、３月に１回を上限とする算定について、毎月の算定を可能とする（介護医療院を除く）。
　イ 現行の褥瘡管理の取組（プロセス）への評価に加え、褥瘡の発生予防や状態改善等（アウトカム）について評価を行う新たな区分を設ける。その際、褥瘡の定義や評価指標について、統一的に評価することが可能なものを用いる。
　ウ CHASE へのデータ提出とフィードバックの活用による PDCA サイクルの推進・ケアの向上を図ることを求める。（※３（２）①イ参照）
　エ 看護小規模多機能型居宅介護を同加算の対象とする。</v>
      </c>
      <c r="G40" s="107" t="str">
        <f>IFERROR(VLOOKUP($A40,'★共通（5-1-1）'!$A$9:$AH$126,27,FALSE)&amp;"","")</f>
        <v>102
・
103</v>
      </c>
      <c r="H40" s="107" t="str">
        <f>IFERROR(VLOOKUP($A40,'★共通（5-1-1）'!$A$9:$AH$126,30,FALSE)&amp;"","")</f>
        <v>102
・
103</v>
      </c>
      <c r="I40" s="107" t="str">
        <f>IFERROR(VLOOKUP($A40,'★共通（5-1-1）'!$A$9:$AH$126,31,FALSE)&amp;"","")</f>
        <v>102
・
103</v>
      </c>
      <c r="J40" s="107" t="str">
        <f>IFERROR(VLOOKUP($A40,'★共通（5-1-1）'!$A$9:$AH$126,32,FALSE)&amp;"","")</f>
        <v/>
      </c>
      <c r="K40" s="107" t="str">
        <f>IFERROR(VLOOKUP($A40,'★共通（5-1-1）'!$A$9:$AH$126,33,FALSE)&amp;"","")</f>
        <v>102
・
103</v>
      </c>
      <c r="L40" s="61"/>
      <c r="M40" s="61"/>
      <c r="N40" s="61"/>
      <c r="O40" s="61"/>
      <c r="P40" s="59"/>
    </row>
    <row r="41" spans="1:16" ht="195" customHeight="1">
      <c r="A41" s="105">
        <v>74</v>
      </c>
      <c r="B41" s="105" t="str">
        <f>IFERROR(VLOOKUP($A41,'★共通（5-1-1）'!$A$9:$AH$126,2,FALSE)&amp;"","")</f>
        <v>介護報酬の見直し</v>
      </c>
      <c r="C41" s="106" t="str">
        <f>IFERROR(VLOOKUP($A41,'★共通（5-1-1）'!$A$9:$AH$126,3,FALSE)&amp;"","")</f>
        <v xml:space="preserve">排せつ支援加算の見直し
</v>
      </c>
      <c r="D41" s="105" t="str">
        <f>IFERROR(VLOOKUP($A41,'★共通（5-1-1）'!$A$9:$AH$126,4,FALSE)&amp;"","")</f>
        <v>排せつ支援加算Ⅰ
排せつ支援加算Ⅱ
排せつ支援加算Ⅲ</v>
      </c>
      <c r="E41" s="19" t="str">
        <f>IFERROR(VLOOKUP($A41,'★共通（5-1-1）'!$A$9:$AH$126,5,FALSE)&amp;"","")</f>
        <v>新</v>
      </c>
      <c r="F41" s="106" t="str">
        <f>IFERROR(VLOOKUP($A41,'★共通（5-1-1）'!$A$9:$AH$126,6,FALSE)&amp;"","")</f>
        <v>・排せつ支援加算（介護療養型医療施設を除く）について、介護の質の向上に係る取組を一層推進する観点から、以下の見直しを行う。
　ア 排せつ状態の改善が期待できる入所者を漏れなく支援していく観点から、全ての入所者に対して定期的な評価（スクリーニング）の実施を求め、事業所全体の取組として評価する。
　イ 継続的な取組を促進する観点から、現行、６か月間に限って算定可能とされているところを、６か月以降も継続して算定可能とする。
　ウ 入所者全員に対する排せつ支援の取組（プロセス）への評価に加え、排せつ状態の改善（アウトカム）について評価を行う新たな区分を設ける。その際、定義や指標について、統一的に評価することが可能なものを用いる。
　エ CHASE へのデータ提出とフィードバックの活用による PDCA サイクルの推進・ケアの向上を図ることを求める。（※３（２）①イ参照）
　オ 看護小規模多機能型居宅介護を同加算の対象とする。</v>
      </c>
      <c r="G41" s="107" t="str">
        <f>IFERROR(VLOOKUP($A41,'★共通（5-1-1）'!$A$9:$AH$126,27,FALSE)&amp;"","")</f>
        <v>104
・
105</v>
      </c>
      <c r="H41" s="107" t="str">
        <f>IFERROR(VLOOKUP($A41,'★共通（5-1-1）'!$A$9:$AH$126,30,FALSE)&amp;"","")</f>
        <v>104
・
105</v>
      </c>
      <c r="I41" s="107" t="str">
        <f>IFERROR(VLOOKUP($A41,'★共通（5-1-1）'!$A$9:$AH$126,31,FALSE)&amp;"","")</f>
        <v>104
・
105</v>
      </c>
      <c r="J41" s="107" t="str">
        <f>IFERROR(VLOOKUP($A41,'★共通（5-1-1）'!$A$9:$AH$126,32,FALSE)&amp;"","")</f>
        <v/>
      </c>
      <c r="K41" s="107" t="str">
        <f>IFERROR(VLOOKUP($A41,'★共通（5-1-1）'!$A$9:$AH$126,33,FALSE)&amp;"","")</f>
        <v>104
・
105</v>
      </c>
      <c r="L41" s="66"/>
      <c r="M41" s="66"/>
      <c r="N41" s="66"/>
      <c r="O41" s="66"/>
      <c r="P41" s="59"/>
    </row>
    <row r="42" spans="1:16" ht="189" customHeight="1">
      <c r="A42" s="105">
        <v>75</v>
      </c>
      <c r="B42" s="105" t="str">
        <f>IFERROR(VLOOKUP($A42,'★共通（5-1-1）'!$A$9:$AH$126,2,FALSE)&amp;"","")</f>
        <v>介護報酬の見直し</v>
      </c>
      <c r="C42" s="106" t="str">
        <f>IFERROR(VLOOKUP($A42,'★共通（5-1-1）'!$A$9:$AH$126,3,FALSE)&amp;"","")</f>
        <v xml:space="preserve">①処遇改善加算の職場環境等要件の見直し
</v>
      </c>
      <c r="D42" s="105" t="str">
        <f>IFERROR(VLOOKUP($A42,'★共通（5-1-1）'!$A$9:$AH$126,4,FALSE)&amp;"","")</f>
        <v>介護職員処遇改善加算</v>
      </c>
      <c r="E42" s="19" t="str">
        <f>IFERROR(VLOOKUP($A42,'★共通（5-1-1）'!$A$9:$AH$126,5,FALSE)&amp;"","")</f>
        <v/>
      </c>
      <c r="F42" s="106" t="str">
        <f>IFERROR(VLOOKUP($A42,'★共通（5-1-1）'!$A$9:$AH$126,6,FALSE)&amp;"","")</f>
        <v>・介護職員処遇改善加算及び介護職員等特定処遇改善加算の算定要件の一つである職場環境等要件について、介護事業者による職場環境改善の取組をより実効性が高いものとする観点から、以下の見直しを行う。
　ア 職場環境等要件に定める取組について、職員の離職防止・定着促進を図る観点から、以下の取組がより促進されるように見直しを行う。
　　・ 職員の新規採用や定着促進に資する取組
　　・ 職員のキャリアアップに資する取組
　　・ 両立支援・多様な働き方の推進に資する取組
　　・ 腰痛を含む業務に関する心身の不調に対応する取組
　　・ 生産性の向上につながる取組
　　・ 仕事へのやりがい・働きがいの醸成や職場のコミュニケーションの円滑化等、職員の勤務継続に資する取組
　イ 職場環境等要件に基づく取組の実施について、過去ではなく、当該年度における取組の実施を求める。</v>
      </c>
      <c r="G42" s="107" t="str">
        <f>IFERROR(VLOOKUP($A42,'★共通（5-1-1）'!$A$9:$AH$126,27,FALSE)&amp;"","")</f>
        <v>108</v>
      </c>
      <c r="H42" s="107" t="str">
        <f>IFERROR(VLOOKUP($A42,'★共通（5-1-1）'!$A$9:$AH$126,30,FALSE)&amp;"","")</f>
        <v>108</v>
      </c>
      <c r="I42" s="107" t="str">
        <f>IFERROR(VLOOKUP($A42,'★共通（5-1-1）'!$A$9:$AH$126,31,FALSE)&amp;"","")</f>
        <v>108</v>
      </c>
      <c r="J42" s="107" t="str">
        <f>IFERROR(VLOOKUP($A42,'★共通（5-1-1）'!$A$9:$AH$126,32,FALSE)&amp;"","")</f>
        <v>108</v>
      </c>
      <c r="K42" s="107" t="str">
        <f>IFERROR(VLOOKUP($A42,'★共通（5-1-1）'!$A$9:$AH$126,33,FALSE)&amp;"","")</f>
        <v>108</v>
      </c>
      <c r="L42" s="70"/>
      <c r="M42" s="66"/>
      <c r="N42" s="66"/>
      <c r="O42" s="66"/>
      <c r="P42" s="59"/>
    </row>
    <row r="43" spans="1:16" ht="110.25" customHeight="1">
      <c r="A43" s="105">
        <v>76</v>
      </c>
      <c r="B43" s="105" t="str">
        <f>IFERROR(VLOOKUP($A43,'★共通（5-1-1）'!$A$9:$AH$126,2,FALSE)&amp;"","")</f>
        <v>介護報酬の見直し</v>
      </c>
      <c r="C43" s="106" t="str">
        <f>IFERROR(VLOOKUP($A43,'★共通（5-1-1）'!$A$9:$AH$126,3,FALSE)&amp;"","")</f>
        <v xml:space="preserve">介護職員等特定処遇改善加算の見直し
</v>
      </c>
      <c r="D43" s="105" t="str">
        <f>IFERROR(VLOOKUP($A43,'★共通（5-1-1）'!$A$9:$AH$126,4,FALSE)&amp;"","")</f>
        <v>介護職員等特定処遇改善加算</v>
      </c>
      <c r="E43" s="19" t="str">
        <f>IFERROR(VLOOKUP($A43,'★共通（5-1-1）'!$A$9:$AH$126,5,FALSE)&amp;"","")</f>
        <v/>
      </c>
      <c r="F43" s="106" t="str">
        <f>IFERROR(VLOOKUP($A43,'★共通（5-1-1）'!$A$9:$AH$126,6,FALSE)&amp;"","")</f>
        <v xml:space="preserve">・介護職員等特定処遇改善加算について、リーダー級の介護職員について他産業と遜色ない賃金水準の実現を図りながら、介護職員の更なる処遇改善を行うとの趣旨は維持した上で、小規模事業者を含め事業者がより活用しやすい仕組みとする観点から、以下の見直しを行う。
　・ 平均の賃金改善額の配分ルールについて、「その他の職種」は「その他の介護職員」の「２分の１を上回らないこと」とするルールは維持した上で、「経験・技能のある介護職員」は「その他の介護職員」の「2 倍以上とすること」とするルールについて、「より高くすること」とする。
</v>
      </c>
      <c r="G43" s="107" t="str">
        <f>IFERROR(VLOOKUP($A43,'★共通（5-1-1）'!$A$9:$AH$126,27,FALSE)&amp;"","")</f>
        <v>109</v>
      </c>
      <c r="H43" s="107" t="str">
        <f>IFERROR(VLOOKUP($A43,'★共通（5-1-1）'!$A$9:$AH$126,30,FALSE)&amp;"","")</f>
        <v>109</v>
      </c>
      <c r="I43" s="107" t="str">
        <f>IFERROR(VLOOKUP($A43,'★共通（5-1-1）'!$A$9:$AH$126,31,FALSE)&amp;"","")</f>
        <v>109</v>
      </c>
      <c r="J43" s="107" t="str">
        <f>IFERROR(VLOOKUP($A43,'★共通（5-1-1）'!$A$9:$AH$126,32,FALSE)&amp;"","")</f>
        <v>109</v>
      </c>
      <c r="K43" s="107" t="str">
        <f>IFERROR(VLOOKUP($A43,'★共通（5-1-1）'!$A$9:$AH$126,33,FALSE)&amp;"","")</f>
        <v>109</v>
      </c>
      <c r="L43" s="61"/>
      <c r="M43" s="61"/>
      <c r="N43" s="61"/>
      <c r="O43" s="61"/>
      <c r="P43" s="59"/>
    </row>
    <row r="44" spans="1:16" ht="235.5" customHeight="1">
      <c r="A44" s="105">
        <v>77</v>
      </c>
      <c r="B44" s="105" t="str">
        <f>IFERROR(VLOOKUP($A44,'★共通（5-1-1）'!$A$9:$AH$126,2,FALSE)&amp;"","")</f>
        <v>介護報酬の見直し</v>
      </c>
      <c r="C44" s="106" t="str">
        <f>IFERROR(VLOOKUP($A44,'★共通（5-1-1）'!$A$9:$AH$126,3,FALSE)&amp;"","")</f>
        <v xml:space="preserve">サービス提供体制強化加算の見直し
</v>
      </c>
      <c r="D44" s="105" t="str">
        <f>IFERROR(VLOOKUP($A44,'★共通（5-1-1）'!$A$9:$AH$126,4,FALSE)&amp;"","")</f>
        <v/>
      </c>
      <c r="E44" s="19" t="str">
        <f>IFERROR(VLOOKUP($A44,'★共通（5-1-1）'!$A$9:$AH$126,5,FALSE)&amp;"","")</f>
        <v/>
      </c>
      <c r="F44" s="106" t="str">
        <f>IFERROR(VLOOKUP($A44,'★共通（5-1-1）'!$A$9:$AH$126,6,FALSE)&amp;"","")</f>
        <v>・サービス提供体制強化加算について、サービスの質の向上や職員のキャリアアップを一層推進する観点から、財政中立を念頭に、以下の見直しを行う。
　ア 介護福祉士割合や介護職員等の勤続年数が上昇・延伸していることを踏まえ、各サービス（訪問看護及び訪問リハビリテーションを除く）について、より介護福祉士の割合が高い、又は勤続年数が 10 年以上の介護福祉士の割合が一定以上の事業者を評価する新たな区分を設ける。その際、同加算が質の高い介護サービスの提供を目指すものであることを踏まえ、当該区分の算定に当たり、施設系サービス及び介護付きホームについては、サービスの質の向上につながる取組の一つ以上の実施を求めることとする。
　イ 定期巡回・随時対応型訪問介護看護、通所系サービス、短期入所系サービス、多機能系サービス、居住系サービス、施設系サービスについて、勤続年数要件について、より長い勤続年数の設定に見直すとともに、介護福祉士割合要件の下位区分、常勤職員割合要件による区分、勤続年数要件による区分を統合し、いずれかを満たすことを求める新たな区分を設定する。
　ウ 夜間対応型訪問介護及び訪問入浴介護について、他のサービスと同様に、介護福祉士の割合に係る要件に加えて、勤続年数が一定期間以上の職員の割合に係る要件を設定し、いずれかを満たすことを求めることとする。
　エ 訪問看護及び訪問リハビリテーションについて、現行の勤続年数要件の区分に加えて、より長い勤続年数で設定した要件による新たな区分を設ける。</v>
      </c>
      <c r="G44" s="107" t="str">
        <f>IFERROR(VLOOKUP($A44,'★共通（5-1-1）'!$A$9:$AH$126,27,FALSE)&amp;"","")</f>
        <v>110</v>
      </c>
      <c r="H44" s="107" t="str">
        <f>IFERROR(VLOOKUP($A44,'★共通（5-1-1）'!$A$9:$AH$126,30,FALSE)&amp;"","")</f>
        <v>110</v>
      </c>
      <c r="I44" s="107" t="str">
        <f>IFERROR(VLOOKUP($A44,'★共通（5-1-1）'!$A$9:$AH$126,31,FALSE)&amp;"","")</f>
        <v>110</v>
      </c>
      <c r="J44" s="107" t="str">
        <f>IFERROR(VLOOKUP($A44,'★共通（5-1-1）'!$A$9:$AH$126,32,FALSE)&amp;"","")</f>
        <v>110</v>
      </c>
      <c r="K44" s="107" t="str">
        <f>IFERROR(VLOOKUP($A44,'★共通（5-1-1）'!$A$9:$AH$126,33,FALSE)&amp;"","")</f>
        <v>110</v>
      </c>
      <c r="L44" s="61"/>
      <c r="M44" s="61"/>
      <c r="N44" s="61"/>
      <c r="O44" s="61"/>
      <c r="P44" s="59"/>
    </row>
    <row r="45" spans="1:16" ht="209.25" customHeight="1">
      <c r="A45" s="105">
        <v>80</v>
      </c>
      <c r="B45" s="105" t="str">
        <f>IFERROR(VLOOKUP($A45,'★共通（5-1-1）'!$A$9:$AH$126,2,FALSE)&amp;"","")</f>
        <v>人員基準・設備基準</v>
      </c>
      <c r="C45" s="106" t="str">
        <f>IFERROR(VLOOKUP($A45,'★共通（5-1-1）'!$A$9:$AH$126,3,FALSE)&amp;"","")</f>
        <v>人員配置基準における両立支援への配慮</v>
      </c>
      <c r="D45" s="105" t="str">
        <f>IFERROR(VLOOKUP($A45,'★共通（5-1-1）'!$A$9:$AH$126,4,FALSE)&amp;"","")</f>
        <v/>
      </c>
      <c r="E45" s="19" t="str">
        <f>IFERROR(VLOOKUP($A45,'★共通（5-1-1）'!$A$9:$AH$126,5,FALSE)&amp;"","")</f>
        <v/>
      </c>
      <c r="F45" s="106" t="str">
        <f>IFERROR(VLOOKUP($A45,'★共通（5-1-1）'!$A$9:$AH$126,6,FALSE)&amp;"","")</f>
        <v>・介護現場において、仕事と育児や介護との両立が可能となる環境整備を進め、職員の離職防止・定着促進を図る観点から、各サービスの人員配置基準や報酬算定について、以下の見直しを行う。
　ア 「常勤」の計算に当たり、職員が育児・介護休業法による育児の短時間勤務制度を利用する場合に加えて、介護の短時間勤務制度等を利用する場合にも、週 30 時間以上の勤務で「常勤」として扱うことを認める。
　イ 「常勤換算方法」の計算に当たり、職員が育児・介護休業法による短時間勤務制度等を利用する場合、週 30 時間以上の勤務で常勤換算での計算上も１（常勤）と扱うことを認める。
　ウ 人員配置基準や報酬算定において「常勤」での配置が求められる職員が、産前産後休業や育児・介護休業等を取得した場合に、同等の資質を有する複数の非常勤職員を常勤換算することで、人員配置基準を満たすことを認める。
　エ ウの場合において、常勤職員の割合を要件とするサービス提供体制強化加算等の加算について、産前産後休業や育児・介護休業等を取得した当該職員についても常勤職員の割合に含めることを認める。</v>
      </c>
      <c r="G45" s="107" t="str">
        <f>IFERROR(VLOOKUP($A45,'★共通（5-1-1）'!$A$9:$AH$126,27,FALSE)&amp;"","")</f>
        <v>114</v>
      </c>
      <c r="H45" s="107" t="str">
        <f>IFERROR(VLOOKUP($A45,'★共通（5-1-1）'!$A$9:$AH$126,30,FALSE)&amp;"","")</f>
        <v>114</v>
      </c>
      <c r="I45" s="107" t="str">
        <f>IFERROR(VLOOKUP($A45,'★共通（5-1-1）'!$A$9:$AH$126,31,FALSE)&amp;"","")</f>
        <v>114</v>
      </c>
      <c r="J45" s="107" t="str">
        <f>IFERROR(VLOOKUP($A45,'★共通（5-1-1）'!$A$9:$AH$126,32,FALSE)&amp;"","")</f>
        <v>114</v>
      </c>
      <c r="K45" s="107" t="str">
        <f>IFERROR(VLOOKUP($A45,'★共通（5-1-1）'!$A$9:$AH$126,33,FALSE)&amp;"","")</f>
        <v>114</v>
      </c>
      <c r="L45" s="61"/>
      <c r="M45" s="61"/>
      <c r="N45" s="61"/>
      <c r="O45" s="61"/>
      <c r="P45" s="59"/>
    </row>
    <row r="46" spans="1:16" ht="59.25" customHeight="1">
      <c r="A46" s="105">
        <v>81</v>
      </c>
      <c r="B46" s="105" t="str">
        <f>IFERROR(VLOOKUP($A46,'★共通（5-1-1）'!$A$9:$AH$126,2,FALSE)&amp;"","")</f>
        <v>運営基準の見直し</v>
      </c>
      <c r="C46" s="106" t="str">
        <f>IFERROR(VLOOKUP($A46,'★共通（5-1-1）'!$A$9:$AH$126,3,FALSE)&amp;"","")</f>
        <v>ハラスメント対策の強化</v>
      </c>
      <c r="D46" s="105" t="str">
        <f>IFERROR(VLOOKUP($A46,'★共通（5-1-1）'!$A$9:$AH$126,4,FALSE)&amp;"","")</f>
        <v/>
      </c>
      <c r="E46" s="19" t="str">
        <f>IFERROR(VLOOKUP($A46,'★共通（5-1-1）'!$A$9:$AH$126,5,FALSE)&amp;"","")</f>
        <v/>
      </c>
      <c r="F46" s="106" t="str">
        <f>IFERROR(VLOOKUP($A46,'★共通（5-1-1）'!$A$9:$AH$126,6,FALSE)&amp;"","")</f>
        <v>・介護サービス事業者の適切なハラスメント対策を強化する観点から、全ての介護サービス事業者に、男女雇用機会均等法等におけるハラスメント対策に関する事業者の責務を踏まえつつ、ハラスメント対策を求めることとする。</v>
      </c>
      <c r="G46" s="107" t="str">
        <f>IFERROR(VLOOKUP($A46,'★共通（5-1-1）'!$A$9:$AH$126,27,FALSE)&amp;"","")</f>
        <v>115</v>
      </c>
      <c r="H46" s="107" t="str">
        <f>IFERROR(VLOOKUP($A46,'★共通（5-1-1）'!$A$9:$AH$126,30,FALSE)&amp;"","")</f>
        <v>115</v>
      </c>
      <c r="I46" s="107" t="str">
        <f>IFERROR(VLOOKUP($A46,'★共通（5-1-1）'!$A$9:$AH$126,31,FALSE)&amp;"","")</f>
        <v>115</v>
      </c>
      <c r="J46" s="107" t="str">
        <f>IFERROR(VLOOKUP($A46,'★共通（5-1-1）'!$A$9:$AH$126,32,FALSE)&amp;"","")</f>
        <v>115</v>
      </c>
      <c r="K46" s="107" t="str">
        <f>IFERROR(VLOOKUP($A46,'★共通（5-1-1）'!$A$9:$AH$126,33,FALSE)&amp;"","")</f>
        <v>115</v>
      </c>
      <c r="L46" s="61"/>
      <c r="M46" s="61"/>
      <c r="N46" s="61"/>
      <c r="O46" s="61"/>
      <c r="P46" s="59"/>
    </row>
    <row r="47" spans="1:16" ht="301.5" customHeight="1">
      <c r="A47" s="105">
        <v>82</v>
      </c>
      <c r="B47" s="105" t="str">
        <f>IFERROR(VLOOKUP($A47,'★共通（5-1-1）'!$A$9:$AH$126,2,FALSE)&amp;"","")</f>
        <v>介護報酬の見直し</v>
      </c>
      <c r="C47" s="106" t="str">
        <f>IFERROR(VLOOKUP($A47,'★共通（5-1-1）'!$A$9:$AH$126,3,FALSE)&amp;"","")</f>
        <v>①見守り機器等を導入した場合の夜勤職員配置加算等の見直し</v>
      </c>
      <c r="D47" s="105" t="str">
        <f>IFERROR(VLOOKUP($A47,'★共通（5-1-1）'!$A$9:$AH$126,4,FALSE)&amp;"","")</f>
        <v>夜勤職員配置加算</v>
      </c>
      <c r="E47" s="19" t="str">
        <f>IFERROR(VLOOKUP($A47,'★共通（5-1-1）'!$A$9:$AH$126,5,FALSE)&amp;"","")</f>
        <v/>
      </c>
      <c r="F47" s="106" t="str">
        <f>IFERROR(VLOOKUP($A47,'★共通（5-1-1）'!$A$9:$AH$126,6,FALSE)&amp;"","")</f>
        <v>・テクノロジーの活用により介護サービスの質の向上、業務効率化及び職員の負担軽減を推進していく観点から、令和２年度に実施された介護ロボット導入支援及び導入効果実証研究の結果等も踏まえ、夜勤職員配置加算等について、以下のとおり見直す。
　ア 介護老人福祉施設等における見守り機器を導入した場合の夜勤職員配置加算（夜勤を行う介護職員又は看護職員の数が「最低基準を 0.9 以上上回っている場合」）について、見守りセンサーの入所者に占める導入割合の基準を 15％から 10％に緩和する。
　イ 介護老人福祉施設等における見守り機器を導入した場合の夜勤職員配置加算について、全ての入所者について見守りセンサーを導入し、夜勤職員全員がインカム等の ICT を使用するとともに、職員の負担軽減や職員毎の効率化のばらつきに配慮し、安全体制やケアの質の確保、職員の負担軽減を要件として、「最低基準を 0.6 以上（②の人員配置基準の緩和が適用される場合は 0.8 以上）上回っている場合」に算定できる新たな区分を設ける。
　ウ イの加算の申請にあたっては、
　　ⅰ 利用者の安全やケアの質の確保、職員の負担を軽減するための委員会の設置、
　　ⅱ 職員に対する十分な休憩時間の確保等の勤務・雇用条件への配慮、
　　ⅲ 機器の不具合の定期チェックの実施（メーカーとの連携を含む）、
　　ⅳ 職員に対するテクノロジー活用に関する教育の実施、
　　ⅴ 夜間の訪室が必要な利用者に対する訪室の個別実施
を具体的要件とし、テクノロジー導入後これらを少なくとも３か月以上試行し、現場職員の意見が適切に反映できるよう、夜勤職員をはじめ実際にケア等を行う多職種の職員が参画するⅰの委員会において安全体制やケアの質の確保、職員の負担軽減が図られていることを確認した上で届け出るものとする。</v>
      </c>
      <c r="G47" s="107" t="str">
        <f>IFERROR(VLOOKUP($A47,'★共通（5-1-1）'!$A$9:$AH$126,27,FALSE)&amp;"","")</f>
        <v>117</v>
      </c>
      <c r="H47" s="107" t="str">
        <f>IFERROR(VLOOKUP($A47,'★共通（5-1-1）'!$A$9:$AH$126,30,FALSE)&amp;"","")</f>
        <v>117</v>
      </c>
      <c r="I47" s="107" t="str">
        <f>IFERROR(VLOOKUP($A47,'★共通（5-1-1）'!$A$9:$AH$126,31,FALSE)&amp;"","")</f>
        <v/>
      </c>
      <c r="J47" s="107" t="str">
        <f>IFERROR(VLOOKUP($A47,'★共通（5-1-1）'!$A$9:$AH$126,32,FALSE)&amp;"","")</f>
        <v/>
      </c>
      <c r="K47" s="107" t="str">
        <f>IFERROR(VLOOKUP($A47,'★共通（5-1-1）'!$A$9:$AH$126,33,FALSE)&amp;"","")</f>
        <v/>
      </c>
      <c r="L47" s="61"/>
      <c r="M47" s="61"/>
      <c r="N47" s="61"/>
      <c r="O47" s="61"/>
      <c r="P47" s="61"/>
    </row>
    <row r="48" spans="1:16" ht="321.75" customHeight="1">
      <c r="A48" s="105">
        <v>83</v>
      </c>
      <c r="B48" s="105" t="str">
        <f>IFERROR(VLOOKUP($A48,'★共通（5-1-1）'!$A$9:$AH$126,2,FALSE)&amp;"","")</f>
        <v>人員基準・設備基準</v>
      </c>
      <c r="C48" s="106" t="str">
        <f>IFERROR(VLOOKUP($A48,'★共通（5-1-1）'!$A$9:$AH$126,3,FALSE)&amp;"","")</f>
        <v xml:space="preserve">見守り機器を導入した場合の夜間における人員配置基準の緩和
</v>
      </c>
      <c r="D48" s="105" t="str">
        <f>IFERROR(VLOOKUP($A48,'★共通（5-1-1）'!$A$9:$AH$126,4,FALSE)&amp;"","")</f>
        <v/>
      </c>
      <c r="E48" s="19" t="str">
        <f>IFERROR(VLOOKUP($A48,'★共通（5-1-1）'!$A$9:$AH$126,5,FALSE)&amp;"","")</f>
        <v/>
      </c>
      <c r="F48" s="106" t="str">
        <f>IFERROR(VLOOKUP($A48,'★共通（5-1-1）'!$A$9:$AH$126,6,FALSE)&amp;"","")</f>
        <v>・テクノロジーの活用により介護サービスの質の向上、業務効率化及び職員の負担軽減を推進していく観点から、令和２年度に実施された介護ロボット導入支援及び導入効果実証研究の結果等も踏まえ、全ての入所者について見守りセンサーを導入し、夜勤職員全員がインカム等の ICT を使用するとともに、職員の負担軽減や職員毎の効率化のばらつきに配慮し、委員会の設置や職員に対する十分な休憩時間の確保等を含めた安全体制等の確保を行っていることを要件として、介護老人福祉施設（従来型）の利用定員 26人以上の場合の夜間の配置基準を緩和する。
具体的には、1日あたりの配置人員数として、利用者の数が 26 人以上 60 人以下の場合の配置人員数を現行の２人以上から 1.6 人以上に、同 61 人以上 80 人以下の場合の配置人員数を現行の３人以上から 2.4 人以上に、同 81 人以上 100 人以下の場合の配置人員数を現行の４人以上から 3.2 人以上に、同 101 人以上の場合は 3.2 に利用者の数が 100 を超えて 25 又はその端数を増すごとに 0.8 を加えて得た数以上に見直す。ただし、常時1人以上配置（利用者の数が６１人以上の場合は常時2人以上配置）するものとする。
人員配置基準の緩和の申請にあたっては、
　ⅰ 利用者の安全やケアの質の確保、職員の負担を軽減するための委員会の設置、
　ⅱ 職員に対する十分な休憩時間の確保等の勤務・雇用条件への配慮、
　ⅲ 緊急時の体制整備（近隣在住職員を中心とした緊急参集要員の確保等）、
　ⅳ 機器の不具合の定期チェックの実施（メーカーとの連携を含む）、
　ⅴ 職員に対するテクノロジー活用に関する教育の実施、
　ⅵ 夜間の訪室が必要な利用者に対する訪室の個別実施
を具体的要件とし、テクノロジー導入後これらを少なくとも３か月以上試行し、現場職員の意見が適切に反映できるよう、夜勤職員をはじめ実際にケア等を行う多職種の職員が参画するⅰの委員会において安全体制やケアの質の確保、職員の負担軽減が図られていることを確認した上で届け出るものとする。</v>
      </c>
      <c r="G48" s="107" t="str">
        <f>IFERROR(VLOOKUP($A48,'★共通（5-1-1）'!$A$9:$AH$126,27,FALSE)&amp;"","")</f>
        <v>118</v>
      </c>
      <c r="H48" s="107" t="str">
        <f>IFERROR(VLOOKUP($A48,'★共通（5-1-1）'!$A$9:$AH$126,30,FALSE)&amp;"","")</f>
        <v>118</v>
      </c>
      <c r="I48" s="107" t="str">
        <f>IFERROR(VLOOKUP($A48,'★共通（5-1-1）'!$A$9:$AH$126,31,FALSE)&amp;"","")</f>
        <v/>
      </c>
      <c r="J48" s="107" t="str">
        <f>IFERROR(VLOOKUP($A48,'★共通（5-1-1）'!$A$9:$AH$126,32,FALSE)&amp;"","")</f>
        <v/>
      </c>
      <c r="K48" s="107" t="str">
        <f>IFERROR(VLOOKUP($A48,'★共通（5-1-1）'!$A$9:$AH$126,33,FALSE)&amp;"","")</f>
        <v/>
      </c>
    </row>
    <row r="49" spans="1:15" ht="274.5" customHeight="1">
      <c r="A49" s="105">
        <v>84</v>
      </c>
      <c r="B49" s="105" t="str">
        <f>IFERROR(VLOOKUP($A49,'★共通（5-1-1）'!$A$9:$AH$126,2,FALSE)&amp;"","")</f>
        <v>介護報酬の見直し</v>
      </c>
      <c r="C49" s="106" t="str">
        <f>IFERROR(VLOOKUP($A49,'★共通（5-1-1）'!$A$9:$AH$126,3,FALSE)&amp;"","")</f>
        <v>テクノロジーの活用によるサービスの質の向上や業務効率化の推進</v>
      </c>
      <c r="D49" s="105" t="str">
        <f>IFERROR(VLOOKUP($A49,'★共通（5-1-1）'!$A$9:$AH$126,4,FALSE)&amp;"","")</f>
        <v>介護老人福祉施設/
日常生活継続支援加算
特定施設入居者生活介護/
入居継続支援加算</v>
      </c>
      <c r="E49" s="19" t="str">
        <f>IFERROR(VLOOKUP($A49,'★共通（5-1-1）'!$A$9:$AH$126,5,FALSE)&amp;"","")</f>
        <v/>
      </c>
      <c r="F49" s="106" t="str">
        <f>IFERROR(VLOOKUP($A49,'★共通（5-1-1）'!$A$9:$AH$126,6,FALSE)&amp;"","")</f>
        <v>・介護事業者によるテクノロジーの活用によるサービスの質の向上、業務効率化及び職員の負担軽減の取組を評価する観点から、以下の見直しを行う。
　ア 介護老人福祉施設や特定施設入居者生活介護等において、テクノロジーを活用した複数の機器（見守りセンサー、インカム、記録ソフト等のICT、移乗支援機器）を活用し、利用者に対するケアのアセスメント評価や人員体制の見直しを PDCA サイクルによって継続して行っている場合については、日常生活継続支援加算及び入居継続支援加算の「介護福祉士数が常勤換算で入所者数が６又はその端数を増すごとに１以上」とする要件を、「７又はその端数を増すごとに１以上」とする。
要件緩和の申請にあたっては、
　　ⅰ 利用者の安全やケアの質の確保、職員の負担を軽減するための委員会の設置、
　　ⅱ 職員に対する十分な休憩時間の確保等の勤務・雇用条件への配慮、
　　ⅲ 機器の不具合の定期チェックの実施（メーカーとの連携を含む）、
　　ⅳ 職員に対するテクノロジー活用に関する教育の実施、
を具体的要件とし、テクノロジー導入後これらを少なくとも３か月以上試行し、現場職員の意見が適切に反映できるよう、夜勤職員をはじめ実際にケア等を行う多職種の職員が参画するⅰの委員会において安全体制やケアの質の確保、職員の負担軽減が図られていることを確認した上で届け出るものとする。
　イ サービス提供体制強化加算について、新たに設ける区分の算定に当たり、施設系サービス及び介護付きホームに一つ以上の実施を求めるサービスの質の向上につながる取組の事項の一つにテクノロジーの活用を盛り込む。（※(1)③再掲）</v>
      </c>
      <c r="G49" s="107" t="str">
        <f>IFERROR(VLOOKUP($A49,'★共通（5-1-1）'!$A$9:$AH$126,27,FALSE)&amp;"","")</f>
        <v>119</v>
      </c>
      <c r="H49" s="107" t="str">
        <f>IFERROR(VLOOKUP($A49,'★共通（5-1-1）'!$A$9:$AH$126,30,FALSE)&amp;"","")</f>
        <v>119</v>
      </c>
      <c r="I49" s="107" t="str">
        <f>IFERROR(VLOOKUP($A49,'★共通（5-1-1）'!$A$9:$AH$126,31,FALSE)&amp;"","")</f>
        <v/>
      </c>
      <c r="J49" s="107" t="str">
        <f>IFERROR(VLOOKUP($A49,'★共通（5-1-1）'!$A$9:$AH$126,32,FALSE)&amp;"","")</f>
        <v/>
      </c>
      <c r="K49" s="107" t="str">
        <f>IFERROR(VLOOKUP($A49,'★共通（5-1-1）'!$A$9:$AH$126,33,FALSE)&amp;"","")</f>
        <v/>
      </c>
    </row>
    <row r="50" spans="1:15" ht="135.75" customHeight="1">
      <c r="A50" s="105">
        <v>85</v>
      </c>
      <c r="B50" s="105" t="str">
        <f>IFERROR(VLOOKUP($A50,'★共通（5-1-1）'!$A$9:$AH$126,2,FALSE)&amp;"","")</f>
        <v>運営基準の見直し</v>
      </c>
      <c r="C50" s="106" t="str">
        <f>IFERROR(VLOOKUP($A50,'★共通（5-1-1）'!$A$9:$AH$126,3,FALSE)&amp;"","")</f>
        <v>会議や多職種連携における ICT の活用</v>
      </c>
      <c r="D50" s="105" t="str">
        <f>IFERROR(VLOOKUP($A50,'★共通（5-1-1）'!$A$9:$AH$126,4,FALSE)&amp;"","")</f>
        <v/>
      </c>
      <c r="E50" s="19" t="str">
        <f>IFERROR(VLOOKUP($A50,'★共通（5-1-1）'!$A$9:$AH$126,5,FALSE)&amp;"","")</f>
        <v/>
      </c>
      <c r="F50" s="106" t="str">
        <f>IFERROR(VLOOKUP($A50,'★共通（5-1-1）'!$A$9:$AH$126,6,FALSE)&amp;"","")</f>
        <v>・運営基準や加算の要件等において実施が求められる各種会議等（利用者の居宅を訪問しての実施が求められるものを除く）について、感染防止や多職種連携の促進の観点から、以下の見直しを行う。
　ア 利用者等が参加せず、医療・介護の関係者のみで実施するものについて、「医療・介護関係事業者における個人情報の適切な取扱のためのガイダンス」及び「医療情報システムの安全管理に関するガイドライン」等を参考にして、テレビ電話等を活用しての実施を認める。
　イ 利用者等が参加して実施するものについて、上記に加えて、利用者等の同意を得た上で、テレビ電話等を活用しての実施を認める。</v>
      </c>
      <c r="G50" s="107" t="str">
        <f>IFERROR(VLOOKUP($A50,'★共通（5-1-1）'!$A$9:$AH$126,27,FALSE)&amp;"","")</f>
        <v>120</v>
      </c>
      <c r="H50" s="107" t="str">
        <f>IFERROR(VLOOKUP($A50,'★共通（5-1-1）'!$A$9:$AH$126,30,FALSE)&amp;"","")</f>
        <v>120</v>
      </c>
      <c r="I50" s="107" t="str">
        <f>IFERROR(VLOOKUP($A50,'★共通（5-1-1）'!$A$9:$AH$126,31,FALSE)&amp;"","")</f>
        <v>120</v>
      </c>
      <c r="J50" s="107" t="str">
        <f>IFERROR(VLOOKUP($A50,'★共通（5-1-1）'!$A$9:$AH$126,32,FALSE)&amp;"","")</f>
        <v>120</v>
      </c>
      <c r="K50" s="107" t="str">
        <f>IFERROR(VLOOKUP($A50,'★共通（5-1-1）'!$A$9:$AH$126,33,FALSE)&amp;"","")</f>
        <v>120</v>
      </c>
    </row>
    <row r="51" spans="1:15" ht="236.25" customHeight="1">
      <c r="A51" s="105">
        <v>92</v>
      </c>
      <c r="B51" s="105" t="str">
        <f>IFERROR(VLOOKUP($A51,'★共通（5-1-1）'!$A$9:$AH$126,2,FALSE)&amp;"","")</f>
        <v>人員基準・設備基準</v>
      </c>
      <c r="C51" s="106" t="str">
        <f>IFERROR(VLOOKUP($A51,'★共通（5-1-1）'!$A$9:$AH$126,3,FALSE)&amp;"","")</f>
        <v>介護老人福祉施設等の人員配置基準の見直し</v>
      </c>
      <c r="D51" s="105" t="str">
        <f>IFERROR(VLOOKUP($A51,'★共通（5-1-1）'!$A$9:$AH$126,4,FALSE)&amp;"","")</f>
        <v/>
      </c>
      <c r="E51" s="19" t="str">
        <f>IFERROR(VLOOKUP($A51,'★共通（5-1-1）'!$A$9:$AH$126,5,FALSE)&amp;"","")</f>
        <v/>
      </c>
      <c r="F51" s="106" t="str">
        <f>IFERROR(VLOOKUP($A51,'★共通（5-1-1）'!$A$9:$AH$126,6,FALSE)&amp;"","")</f>
        <v>・特別養護老人ホーム及び地域密着型特別養護老人ホーム等の人員配置基準について、人材確保や職員定着の観点から、職員の勤務シフトを組みやすくするなどの取組を推進するとともに、入所者の処遇や職員の負担に配慮する観点から、食事、健康管理、衛生管理、生活相談等における役務の提供や設備の供与が入所者の身体的、精神的特性を配慮して適切に行われること、労働関係法令に基づき、職員の休憩時間や有給休暇等が適切に確保されていることなどの留意点を明示しつつ、以下の見直しを行う。
　ア 従来型とユニット型を併設する場合において、入所者の処遇に支障がない場合、介護・看護職員の兼務を可能とする。
　イ 広域型特別養護老人ホーム又は介護老人保健施設と小規模多機能型居宅介護事業所を併設する場合において、入所者の処遇や事業所の管理上支障がない場合、管理者・介護職員の兼務を可能とする。
　ウ サテライト型居住施設において、本体施設が特別養護老人ホーム・地域密着型特別養護老人ホームである場合に、本体施設の生活相談員により当該サテライト型居住施設の入居者の処遇が適切に行われると認められるときは、生活相談員を置かないことを可能とする。
　エ 地域密着型特別養護老人ホーム（サテライト型を除く）において、他の社会福祉施設等との連携を図ることにより当該地域密着型特別養護老人ホームの効果的な運営を期待することができる場合であって、入所者の処遇に支障がないときは、栄養士を置かないことを可能とする。</v>
      </c>
      <c r="G51" s="107" t="str">
        <f>IFERROR(VLOOKUP($A51,'★共通（5-1-1）'!$A$9:$AH$126,27,FALSE)&amp;"","")</f>
        <v>127
 -
130</v>
      </c>
      <c r="H51" s="107" t="str">
        <f>IFERROR(VLOOKUP($A51,'★共通（5-1-1）'!$A$9:$AH$126,30,FALSE)&amp;"","")</f>
        <v>127
 -
130</v>
      </c>
      <c r="I51" s="107" t="str">
        <f>IFERROR(VLOOKUP($A51,'★共通（5-1-1）'!$A$9:$AH$126,31,FALSE)&amp;"","")</f>
        <v>127
 -
130</v>
      </c>
      <c r="J51" s="107" t="str">
        <f>IFERROR(VLOOKUP($A51,'★共通（5-1-1）'!$A$9:$AH$126,32,FALSE)&amp;"","")</f>
        <v>127
 -
130</v>
      </c>
      <c r="K51" s="107" t="str">
        <f>IFERROR(VLOOKUP($A51,'★共通（5-1-1）'!$A$9:$AH$126,33,FALSE)&amp;"","")</f>
        <v>127
 -
130</v>
      </c>
    </row>
    <row r="52" spans="1:15" ht="102.75" customHeight="1">
      <c r="A52" s="105">
        <v>97</v>
      </c>
      <c r="B52" s="105" t="str">
        <f>IFERROR(VLOOKUP($A52,'★共通（5-1-1）'!$A$9:$AH$126,2,FALSE)&amp;"","")</f>
        <v>人員基準・設備基準</v>
      </c>
      <c r="C52" s="106" t="str">
        <f>IFERROR(VLOOKUP($A52,'★共通（5-1-1）'!$A$9:$AH$126,3,FALSE)&amp;"","")</f>
        <v>利用者への説明・同意等に係る見直し</v>
      </c>
      <c r="D52" s="105" t="str">
        <f>IFERROR(VLOOKUP($A52,'★共通（5-1-1）'!$A$9:$AH$126,4,FALSE)&amp;"","")</f>
        <v/>
      </c>
      <c r="E52" s="19" t="str">
        <f>IFERROR(VLOOKUP($A52,'★共通（5-1-1）'!$A$9:$AH$126,5,FALSE)&amp;"","")</f>
        <v/>
      </c>
      <c r="F52" s="106" t="str">
        <f>IFERROR(VLOOKUP($A52,'★共通（5-1-1）'!$A$9:$AH$126,6,FALSE)&amp;"","")</f>
        <v xml:space="preserve">・利用者の利便性向上や介護サービス事業者の業務負担軽減の観点から、政府の方針も踏まえ、ケアプランや重要事項説明書等における利用者等への説明・同意について、以下の見直しを行う。
　ア 書面で説明・同意等を行うものについて、電磁的記録による対応を原則認めることとする。
　イ 利用者等の署名・押印について、求めないことが可能であること及びその場合の代替手段を明示するとともに、様式例から押印欄を削除する。
</v>
      </c>
      <c r="G52" s="107" t="str">
        <f>IFERROR(VLOOKUP($A52,'★共通（5-1-1）'!$A$9:$AH$126,27,FALSE)&amp;"","")</f>
        <v>136</v>
      </c>
      <c r="H52" s="107" t="str">
        <f>IFERROR(VLOOKUP($A52,'★共通（5-1-1）'!$A$9:$AH$126,30,FALSE)&amp;"","")</f>
        <v>136</v>
      </c>
      <c r="I52" s="107" t="str">
        <f>IFERROR(VLOOKUP($A52,'★共通（5-1-1）'!$A$9:$AH$126,31,FALSE)&amp;"","")</f>
        <v>136</v>
      </c>
      <c r="J52" s="107" t="str">
        <f>IFERROR(VLOOKUP($A52,'★共通（5-1-1）'!$A$9:$AH$126,32,FALSE)&amp;"","")</f>
        <v>136</v>
      </c>
      <c r="K52" s="107" t="str">
        <f>IFERROR(VLOOKUP($A52,'★共通（5-1-1）'!$A$9:$AH$126,33,FALSE)&amp;"","")</f>
        <v>136</v>
      </c>
    </row>
    <row r="53" spans="1:15" ht="89.25" customHeight="1">
      <c r="A53" s="105">
        <v>98</v>
      </c>
      <c r="B53" s="105" t="str">
        <f>IFERROR(VLOOKUP($A53,'★共通（5-1-1）'!$A$9:$AH$126,2,FALSE)&amp;"","")</f>
        <v>基本方針・指定基準等</v>
      </c>
      <c r="C53" s="106" t="str">
        <f>IFERROR(VLOOKUP($A53,'★共通（5-1-1）'!$A$9:$AH$126,3,FALSE)&amp;"","")</f>
        <v>員数の記載や変更届出の明確化</v>
      </c>
      <c r="D53" s="105" t="str">
        <f>IFERROR(VLOOKUP($A53,'★共通（5-1-1）'!$A$9:$AH$126,4,FALSE)&amp;"","")</f>
        <v/>
      </c>
      <c r="E53" s="19" t="str">
        <f>IFERROR(VLOOKUP($A53,'★共通（5-1-1）'!$A$9:$AH$126,5,FALSE)&amp;"","")</f>
        <v/>
      </c>
      <c r="F53" s="106" t="str">
        <f>IFERROR(VLOOKUP($A53,'★共通（5-1-1）'!$A$9:$AH$126,6,FALSE)&amp;"","")</f>
        <v>・介護サービス事業者の業務負担軽減やいわゆるローカルルールの解消を図る観点から、運営規程や重要事項説明書に記載する従業員の「員数」について、「○○人以上」と記載することが可能であること及び運営規程における「従業者の職種、員数及び職務の内容」について、その変更の届出は年１回で足りることを明確化する。</v>
      </c>
      <c r="G53" s="107" t="str">
        <f>IFERROR(VLOOKUP($A53,'★共通（5-1-1）'!$A$9:$AH$126,27,FALSE)&amp;"","")</f>
        <v>137</v>
      </c>
      <c r="H53" s="107" t="str">
        <f>IFERROR(VLOOKUP($A53,'★共通（5-1-1）'!$A$9:$AH$126,30,FALSE)&amp;"","")</f>
        <v>137</v>
      </c>
      <c r="I53" s="107" t="str">
        <f>IFERROR(VLOOKUP($A53,'★共通（5-1-1）'!$A$9:$AH$126,31,FALSE)&amp;"","")</f>
        <v>137</v>
      </c>
      <c r="J53" s="107" t="str">
        <f>IFERROR(VLOOKUP($A53,'★共通（5-1-1）'!$A$9:$AH$126,32,FALSE)&amp;"","")</f>
        <v>137</v>
      </c>
      <c r="K53" s="107" t="str">
        <f>IFERROR(VLOOKUP($A53,'★共通（5-1-1）'!$A$9:$AH$126,33,FALSE)&amp;"","")</f>
        <v>137</v>
      </c>
    </row>
    <row r="54" spans="1:15" ht="87" customHeight="1">
      <c r="A54" s="105">
        <v>99</v>
      </c>
      <c r="B54" s="105" t="str">
        <f>IFERROR(VLOOKUP($A54,'★共通（5-1-1）'!$A$9:$AH$126,2,FALSE)&amp;"","")</f>
        <v>運営基準の見直し</v>
      </c>
      <c r="C54" s="106" t="str">
        <f>IFERROR(VLOOKUP($A54,'★共通（5-1-1）'!$A$9:$AH$126,3,FALSE)&amp;"","")</f>
        <v>記録の保存等に係る見直し</v>
      </c>
      <c r="D54" s="105" t="str">
        <f>IFERROR(VLOOKUP($A54,'★共通（5-1-1）'!$A$9:$AH$126,4,FALSE)&amp;"","")</f>
        <v/>
      </c>
      <c r="E54" s="19" t="str">
        <f>IFERROR(VLOOKUP($A54,'★共通（5-1-1）'!$A$9:$AH$126,5,FALSE)&amp;"","")</f>
        <v/>
      </c>
      <c r="F54" s="106" t="str">
        <f>IFERROR(VLOOKUP($A54,'★共通（5-1-1）'!$A$9:$AH$126,6,FALSE)&amp;"","")</f>
        <v>・介護サービス事業者の業務負担軽減やいわゆるローカルルールの解消を図る観点から、介護サービス事業者における諸記録の保存、交付等について、適切な個人情報の取り扱いを求めた上で、電磁的な対応を原則認めることとし、その範囲を明確化する。また、記録の保存期間について、他の制度の取り扱いも参考としつつ、明確化を図る。</v>
      </c>
      <c r="G54" s="107" t="str">
        <f>IFERROR(VLOOKUP($A54,'★共通（5-1-1）'!$A$9:$AH$126,27,FALSE)&amp;"","")</f>
        <v>138</v>
      </c>
      <c r="H54" s="107" t="str">
        <f>IFERROR(VLOOKUP($A54,'★共通（5-1-1）'!$A$9:$AH$126,30,FALSE)&amp;"","")</f>
        <v>138</v>
      </c>
      <c r="I54" s="107" t="str">
        <f>IFERROR(VLOOKUP($A54,'★共通（5-1-1）'!$A$9:$AH$126,31,FALSE)&amp;"","")</f>
        <v>138</v>
      </c>
      <c r="J54" s="107" t="str">
        <f>IFERROR(VLOOKUP($A54,'★共通（5-1-1）'!$A$9:$AH$126,32,FALSE)&amp;"","")</f>
        <v>138</v>
      </c>
      <c r="K54" s="107" t="str">
        <f>IFERROR(VLOOKUP($A54,'★共通（5-1-1）'!$A$9:$AH$126,33,FALSE)&amp;"","")</f>
        <v>138</v>
      </c>
    </row>
    <row r="55" spans="1:15" ht="74.25" customHeight="1">
      <c r="A55" s="105">
        <v>100</v>
      </c>
      <c r="B55" s="105" t="str">
        <f>IFERROR(VLOOKUP($A55,'★共通（5-1-1）'!$A$9:$AH$126,2,FALSE)&amp;"","")</f>
        <v>運営基準の見直し</v>
      </c>
      <c r="C55" s="106" t="str">
        <f>IFERROR(VLOOKUP($A55,'★共通（5-1-1）'!$A$9:$AH$126,3,FALSE)&amp;"","")</f>
        <v>運営規程等の掲示に係る見直し</v>
      </c>
      <c r="D55" s="105" t="str">
        <f>IFERROR(VLOOKUP($A55,'★共通（5-1-1）'!$A$9:$AH$126,4,FALSE)&amp;"","")</f>
        <v/>
      </c>
      <c r="E55" s="19" t="str">
        <f>IFERROR(VLOOKUP($A55,'★共通（5-1-1）'!$A$9:$AH$126,5,FALSE)&amp;"","")</f>
        <v/>
      </c>
      <c r="F55" s="106" t="str">
        <f>IFERROR(VLOOKUP($A55,'★共通（5-1-1）'!$A$9:$AH$126,6,FALSE)&amp;"","")</f>
        <v>・介護サービス事業者の業務負担軽減や利用者の利便性の向上を図る観点から、運営規程等の重要事項について、事業所の掲示だけでなく、閲覧可能な形でファイル等で備え置くこと等を可能とする。</v>
      </c>
      <c r="G55" s="107" t="str">
        <f>IFERROR(VLOOKUP($A55,'★共通（5-1-1）'!$A$9:$AH$126,27,FALSE)&amp;"","")</f>
        <v>139</v>
      </c>
      <c r="H55" s="107" t="str">
        <f>IFERROR(VLOOKUP($A55,'★共通（5-1-1）'!$A$9:$AH$126,30,FALSE)&amp;"","")</f>
        <v>139</v>
      </c>
      <c r="I55" s="107" t="str">
        <f>IFERROR(VLOOKUP($A55,'★共通（5-1-1）'!$A$9:$AH$126,31,FALSE)&amp;"","")</f>
        <v>139</v>
      </c>
      <c r="J55" s="107" t="str">
        <f>IFERROR(VLOOKUP($A55,'★共通（5-1-1）'!$A$9:$AH$126,32,FALSE)&amp;"","")</f>
        <v>139</v>
      </c>
      <c r="K55" s="107" t="str">
        <f>IFERROR(VLOOKUP($A55,'★共通（5-1-1）'!$A$9:$AH$126,33,FALSE)&amp;"","")</f>
        <v>139</v>
      </c>
    </row>
    <row r="56" spans="1:15" ht="78" customHeight="1">
      <c r="A56" s="105">
        <v>108</v>
      </c>
      <c r="B56" s="105" t="str">
        <f>IFERROR(VLOOKUP($A56,'★共通（5-1-1）'!$A$9:$AH$126,2,FALSE)&amp;"","")</f>
        <v>介護報酬の見直し</v>
      </c>
      <c r="C56" s="106" t="str">
        <f>IFERROR(VLOOKUP($A56,'★共通（5-1-1）'!$A$9:$AH$126,3,FALSE)&amp;"","")</f>
        <v>介護療養型医療施設の基本報酬の見直し</v>
      </c>
      <c r="D56" s="105" t="str">
        <f>IFERROR(VLOOKUP($A56,'★共通（5-1-1）'!$A$9:$AH$126,4,FALSE)&amp;"","")</f>
        <v/>
      </c>
      <c r="E56" s="19" t="str">
        <f>IFERROR(VLOOKUP($A56,'★共通（5-1-1）'!$A$9:$AH$126,5,FALSE)&amp;"","")</f>
        <v/>
      </c>
      <c r="F56" s="106" t="str">
        <f>IFERROR(VLOOKUP($A56,'★共通（5-1-1）'!$A$9:$AH$126,6,FALSE)&amp;"","")</f>
        <v>・介護療養型医療施設（老人性認知症疾患療養病棟を除く）について、令和５年度末の廃止期限までに介護医療院への移行等を進める観点から、令和２年度診療報酬改定における医療療養病床に係る評価の見直しも踏まえ、基本報酬の見直しを行う。</v>
      </c>
      <c r="G56" s="107" t="str">
        <f>IFERROR(VLOOKUP($A56,'★共通（5-1-1）'!$A$9:$AH$126,27,FALSE)&amp;"","")</f>
        <v/>
      </c>
      <c r="H56" s="107" t="str">
        <f>IFERROR(VLOOKUP($A56,'★共通（5-1-1）'!$A$9:$AH$126,30,FALSE)&amp;"","")</f>
        <v/>
      </c>
      <c r="I56" s="107" t="str">
        <f>IFERROR(VLOOKUP($A56,'★共通（5-1-1）'!$A$9:$AH$126,31,FALSE)&amp;"","")</f>
        <v/>
      </c>
      <c r="J56" s="107" t="str">
        <f>IFERROR(VLOOKUP($A56,'★共通（5-1-1）'!$A$9:$AH$126,32,FALSE)&amp;"","")</f>
        <v>149</v>
      </c>
      <c r="K56" s="107" t="str">
        <f>IFERROR(VLOOKUP($A56,'★共通（5-1-1）'!$A$9:$AH$126,33,FALSE)&amp;"","")</f>
        <v/>
      </c>
    </row>
    <row r="57" spans="1:15" ht="59.25" customHeight="1">
      <c r="A57" s="105">
        <v>109</v>
      </c>
      <c r="B57" s="105" t="str">
        <f>IFERROR(VLOOKUP($A57,'★共通（5-1-1）'!$A$9:$AH$126,2,FALSE)&amp;"","")</f>
        <v>介護報酬の見直し</v>
      </c>
      <c r="C57" s="106" t="str">
        <f>IFERROR(VLOOKUP($A57,'★共通（5-1-1）'!$A$9:$AH$126,3,FALSE)&amp;"","")</f>
        <v>介護医療院の移行定着支援加算の廃止</v>
      </c>
      <c r="D57" s="105" t="str">
        <f>IFERROR(VLOOKUP($A57,'★共通（5-1-1）'!$A$9:$AH$126,4,FALSE)&amp;"","")</f>
        <v>移行定着支援加算（廃止）</v>
      </c>
      <c r="E57" s="19" t="str">
        <f>IFERROR(VLOOKUP($A57,'★共通（5-1-1）'!$A$9:$AH$126,5,FALSE)&amp;"","")</f>
        <v/>
      </c>
      <c r="F57" s="106" t="str">
        <f>IFERROR(VLOOKUP($A57,'★共通（5-1-1）'!$A$9:$AH$126,6,FALSE)&amp;"","")</f>
        <v>・算定期限が令和３年３月31 日までとされている介護医療院の移行定着支援加算について、介護医療院の開設状況を踏まえて、廃止する。</v>
      </c>
      <c r="G57" s="107" t="str">
        <f>IFERROR(VLOOKUP($A57,'★共通（5-1-1）'!$A$9:$AH$126,27,FALSE)&amp;"","")</f>
        <v/>
      </c>
      <c r="H57" s="107" t="str">
        <f>IFERROR(VLOOKUP($A57,'★共通（5-1-1）'!$A$9:$AH$126,30,FALSE)&amp;"","")</f>
        <v/>
      </c>
      <c r="I57" s="107" t="str">
        <f>IFERROR(VLOOKUP($A57,'★共通（5-1-1）'!$A$9:$AH$126,31,FALSE)&amp;"","")</f>
        <v/>
      </c>
      <c r="J57" s="107" t="str">
        <f>IFERROR(VLOOKUP($A57,'★共通（5-1-1）'!$A$9:$AH$126,32,FALSE)&amp;"","")</f>
        <v/>
      </c>
      <c r="K57" s="107" t="str">
        <f>IFERROR(VLOOKUP($A57,'★共通（5-1-1）'!$A$9:$AH$126,33,FALSE)&amp;"","")</f>
        <v>150</v>
      </c>
    </row>
    <row r="58" spans="1:15" ht="80.25" customHeight="1">
      <c r="A58" s="105">
        <v>110</v>
      </c>
      <c r="B58" s="105" t="str">
        <f>IFERROR(VLOOKUP($A58,'★共通（5-1-1）'!$A$9:$AH$126,2,FALSE)&amp;"","")</f>
        <v>介護報酬の見直し</v>
      </c>
      <c r="C58" s="106" t="str">
        <f>IFERROR(VLOOKUP($A58,'★共通（5-1-1）'!$A$9:$AH$126,3,FALSE)&amp;"","")</f>
        <v>介護職員処遇改善加算（Ⅳ）及び（Ⅴ）の廃止</v>
      </c>
      <c r="D58" s="105" t="str">
        <f>IFERROR(VLOOKUP($A58,'★共通（5-1-1）'!$A$9:$AH$126,4,FALSE)&amp;"","")</f>
        <v>介護職員処遇改善加算（Ⅳ）廃止
介護職員処遇改善加算（Ⅴ）廃止</v>
      </c>
      <c r="E58" s="19" t="str">
        <f>IFERROR(VLOOKUP($A58,'★共通（5-1-1）'!$A$9:$AH$126,5,FALSE)&amp;"","")</f>
        <v/>
      </c>
      <c r="F58" s="106" t="str">
        <f>IFERROR(VLOOKUP($A58,'★共通（5-1-1）'!$A$9:$AH$126,6,FALSE)&amp;"","")</f>
        <v>・介護職員処遇改善加算（Ⅳ）及び（Ⅴ）について、上位区分の算定が進んでいることを踏まえ、廃止する。その際、令和３年３月末時点で同加算を算定している介護サービス事業者については、１年の経過措置期間を設けることとする。</v>
      </c>
      <c r="G58" s="107" t="str">
        <f>IFERROR(VLOOKUP($A58,'★共通（5-1-1）'!$A$9:$AH$126,27,FALSE)&amp;"","")</f>
        <v>151</v>
      </c>
      <c r="H58" s="107" t="str">
        <f>IFERROR(VLOOKUP($A58,'★共通（5-1-1）'!$A$9:$AH$126,30,FALSE)&amp;"","")</f>
        <v>151</v>
      </c>
      <c r="I58" s="107" t="str">
        <f>IFERROR(VLOOKUP($A58,'★共通（5-1-1）'!$A$9:$AH$126,31,FALSE)&amp;"","")</f>
        <v>151</v>
      </c>
      <c r="J58" s="107" t="str">
        <f>IFERROR(VLOOKUP($A58,'★共通（5-1-1）'!$A$9:$AH$126,32,FALSE)&amp;"","")</f>
        <v>151</v>
      </c>
      <c r="K58" s="107" t="str">
        <f>IFERROR(VLOOKUP($A58,'★共通（5-1-1）'!$A$9:$AH$126,33,FALSE)&amp;"","")</f>
        <v>151</v>
      </c>
      <c r="L58" s="55"/>
      <c r="M58" s="55"/>
      <c r="N58" s="55"/>
      <c r="O58" s="55"/>
    </row>
    <row r="59" spans="1:15" ht="188.25" customHeight="1">
      <c r="A59" s="105">
        <v>115</v>
      </c>
      <c r="B59" s="105" t="str">
        <f>IFERROR(VLOOKUP($A59,'★共通（5-1-1）'!$A$9:$AH$126,2,FALSE)&amp;"","")</f>
        <v>運営基準の見直し</v>
      </c>
      <c r="C59" s="106" t="str">
        <f>IFERROR(VLOOKUP($A59,'★共通（5-1-1）'!$A$9:$AH$126,3,FALSE)&amp;"","")</f>
        <v>介護保険施設におけるリスクマネジメントの強化</v>
      </c>
      <c r="D59" s="105" t="str">
        <f>IFERROR(VLOOKUP($A59,'★共通（5-1-1）'!$A$9:$AH$126,4,FALSE)&amp;"","")</f>
        <v>安全管理体制未実施減算</v>
      </c>
      <c r="E59" s="19" t="str">
        <f>IFERROR(VLOOKUP($A59,'★共通（5-1-1）'!$A$9:$AH$126,5,FALSE)&amp;"","")</f>
        <v/>
      </c>
      <c r="F59" s="106" t="str">
        <f>IFERROR(VLOOKUP($A59,'★共通（5-1-1）'!$A$9:$AH$126,6,FALSE)&amp;"","")</f>
        <v xml:space="preserve">・介護保険施設における事故発生の防止と発生時の適切な対応を推進する観点から、以下の対応を行う。
　ア 市町村によって事故報告の基準が様々であることを踏まえ、将来的な事故報告の標準化による情報蓄積と有効活用等の検討に資する観点から、国において報告様式を作成し周知する。
　イ 安全対策を恒常的なものとする観点から、施設系サービスの事業者を対象に、事故発生の防止のための安全対策の担当者を定めておくことを義務づける。その際、６月の経過措置期間を設けることとする。
　ウ 運営基準における事故発生の防止又はその再発防止のための措置（指針の作成、安全対策委員会の設置・開催、従業員研修の実施、安全対策の担当者の設置（上記イ））が講じられていない場合は、基本報酬を減算する。その際、６月の経過措置期間を設けることとする。
　エ 安全対策をより一層強化する観点から、安全対策部門を設置するとともに、外部の安全対策に係る研修を受講した安全対策の担当者を配置し、組織的に安全対策を実施する体制が整備されていることを評価する新たな加算を設ける。
</v>
      </c>
      <c r="G59" s="107" t="str">
        <f>IFERROR(VLOOKUP($A59,'★共通（5-1-1）'!$A$9:$AH$126,27,FALSE)&amp;"","")</f>
        <v>158</v>
      </c>
      <c r="H59" s="107" t="str">
        <f>IFERROR(VLOOKUP($A59,'★共通（5-1-1）'!$A$9:$AH$126,30,FALSE)&amp;"","")</f>
        <v>158</v>
      </c>
      <c r="I59" s="107" t="str">
        <f>IFERROR(VLOOKUP($A59,'★共通（5-1-1）'!$A$9:$AH$126,31,FALSE)&amp;"","")</f>
        <v>158</v>
      </c>
      <c r="J59" s="107" t="str">
        <f>IFERROR(VLOOKUP($A59,'★共通（5-1-1）'!$A$9:$AH$126,32,FALSE)&amp;"","")</f>
        <v>158</v>
      </c>
      <c r="K59" s="107" t="str">
        <f>IFERROR(VLOOKUP($A59,'★共通（5-1-1）'!$A$9:$AH$126,33,FALSE)&amp;"","")</f>
        <v>158</v>
      </c>
    </row>
    <row r="60" spans="1:15" ht="99" customHeight="1">
      <c r="A60" s="105">
        <v>116</v>
      </c>
      <c r="B60" s="105" t="str">
        <f>IFERROR(VLOOKUP($A60,'★共通（5-1-1）'!$A$9:$AH$126,2,FALSE)&amp;"","")</f>
        <v>運営基準の見直し</v>
      </c>
      <c r="C60" s="106" t="str">
        <f>IFERROR(VLOOKUP($A60,'★共通（5-1-1）'!$A$9:$AH$126,3,FALSE)&amp;"","")</f>
        <v>高齢者虐待防止の推進</v>
      </c>
      <c r="D60" s="105" t="str">
        <f>IFERROR(VLOOKUP($A60,'★共通（5-1-1）'!$A$9:$AH$126,4,FALSE)&amp;"","")</f>
        <v/>
      </c>
      <c r="E60" s="19" t="str">
        <f>IFERROR(VLOOKUP($A60,'★共通（5-1-1）'!$A$9:$AH$126,5,FALSE)&amp;"","")</f>
        <v/>
      </c>
      <c r="F60" s="106" t="str">
        <f>IFERROR(VLOOKUP($A60,'★共通（5-1-1）'!$A$9:$AH$126,6,FALSE)&amp;"","")</f>
        <v>・障害福祉サービスにおける対応も踏まえ、全ての介護サービス事業者を対象に、利用者の人権の擁護、虐待の防止等の観点から、虐待の発生又はその再発を防止するための委員会の開催、指針の整備、研修の実施、担当者を定めることを義務づける。その際、３年の経過措置期間を設けることとする。</v>
      </c>
      <c r="G60" s="107" t="str">
        <f>IFERROR(VLOOKUP($A60,'★共通（5-1-1）'!$A$9:$AH$126,27,FALSE)&amp;"","")</f>
        <v>159</v>
      </c>
      <c r="H60" s="107" t="str">
        <f>IFERROR(VLOOKUP($A60,'★共通（5-1-1）'!$A$9:$AH$126,30,FALSE)&amp;"","")</f>
        <v>159</v>
      </c>
      <c r="I60" s="107" t="str">
        <f>IFERROR(VLOOKUP($A60,'★共通（5-1-1）'!$A$9:$AH$126,31,FALSE)&amp;"","")</f>
        <v>159</v>
      </c>
      <c r="J60" s="107" t="str">
        <f>IFERROR(VLOOKUP($A60,'★共通（5-1-1）'!$A$9:$AH$126,32,FALSE)&amp;"","")</f>
        <v>159</v>
      </c>
      <c r="K60" s="107" t="str">
        <f>IFERROR(VLOOKUP($A60,'★共通（5-1-1）'!$A$9:$AH$126,33,FALSE)&amp;"","")</f>
        <v>159</v>
      </c>
    </row>
    <row r="61" spans="1:15" ht="91.5" customHeight="1">
      <c r="A61" s="105">
        <v>117</v>
      </c>
      <c r="B61" s="105" t="str">
        <f>IFERROR(VLOOKUP($A61,'★共通（5-1-1）'!$A$9:$AH$126,2,FALSE)&amp;"","")</f>
        <v>基本方針・指定基準等</v>
      </c>
      <c r="C61" s="106" t="str">
        <f>IFERROR(VLOOKUP($A61,'★共通（5-1-1）'!$A$9:$AH$126,3,FALSE)&amp;"","")</f>
        <v>基準費用額の見直し</v>
      </c>
      <c r="D61" s="105" t="str">
        <f>IFERROR(VLOOKUP($A61,'★共通（5-1-1）'!$A$9:$AH$126,4,FALSE)&amp;"","")</f>
        <v/>
      </c>
      <c r="E61" s="19" t="str">
        <f>IFERROR(VLOOKUP($A61,'★共通（5-1-1）'!$A$9:$AH$126,5,FALSE)&amp;"","")</f>
        <v/>
      </c>
      <c r="F61" s="106" t="str">
        <f>IFERROR(VLOOKUP($A61,'★共通（5-1-1）'!$A$9:$AH$126,6,FALSE)&amp;"","")</f>
        <v>・介護保険施設における食費の基準費用額について、令和２年度介護事業経営実態調査結果から算出した介護保険施設の食費の平均的な費用の額との差の状況を踏まえ、利用者負担への影響も勘案しつつ、必要な対応を行う。</v>
      </c>
      <c r="G61" s="107" t="str">
        <f>IFERROR(VLOOKUP($A61,'★共通（5-1-1）'!$A$9:$AH$126,27,FALSE)&amp;"","")</f>
        <v>160</v>
      </c>
      <c r="H61" s="107" t="str">
        <f>IFERROR(VLOOKUP($A61,'★共通（5-1-1）'!$A$9:$AH$126,30,FALSE)&amp;"","")</f>
        <v>160</v>
      </c>
      <c r="I61" s="107" t="str">
        <f>IFERROR(VLOOKUP($A61,'★共通（5-1-1）'!$A$9:$AH$126,31,FALSE)&amp;"","")</f>
        <v>160</v>
      </c>
      <c r="J61" s="107" t="str">
        <f>IFERROR(VLOOKUP($A61,'★共通（5-1-1）'!$A$9:$AH$126,32,FALSE)&amp;"","")</f>
        <v>160</v>
      </c>
      <c r="K61" s="107" t="str">
        <f>IFERROR(VLOOKUP($A61,'★共通（5-1-1）'!$A$9:$AH$126,33,FALSE)&amp;"","")</f>
        <v>160</v>
      </c>
    </row>
    <row r="62" spans="1:15" ht="212.25" customHeight="1">
      <c r="A62" s="105">
        <v>118</v>
      </c>
      <c r="B62" s="105" t="str">
        <f>IFERROR(VLOOKUP($A62,'★共通（5-1-1）'!$A$9:$AH$126,2,FALSE)&amp;"","")</f>
        <v>基本方針・指定基準等</v>
      </c>
      <c r="C62" s="106" t="str">
        <f>IFERROR(VLOOKUP($A62,'★共通（5-1-1）'!$A$9:$AH$126,3,FALSE)&amp;"","")</f>
        <v>地域区分</v>
      </c>
      <c r="D62" s="105" t="str">
        <f>IFERROR(VLOOKUP($A62,'★共通（5-1-1）'!$A$9:$AH$126,4,FALSE)&amp;"","")</f>
        <v/>
      </c>
      <c r="E62" s="19" t="str">
        <f>IFERROR(VLOOKUP($A62,'★共通（5-1-1）'!$A$9:$AH$126,5,FALSE)&amp;"","")</f>
        <v/>
      </c>
      <c r="F62" s="106" t="str">
        <f>IFERROR(VLOOKUP($A62,'★共通（5-1-1）'!$A$9:$AH$126,6,FALSE)&amp;"","")</f>
        <v>・地域区分については、「居宅介護支援事業所の管理者要件等に関する審議報告」（令和元年12 月17 日社会保障審議会介護給付費分科会）において、特例（※１）と経過措置（※２）の適用について、対象地域に対して、関係者の意見を踏まえて適切に判断するよう求めるとともに、新たな設定方法の適用についての意向を十分に確認した上で、財政中立の原則の下、令和３年度介護報酬改定において実施することが適当であるとされた。これを受けて、自治体に対して地域区分に関する意向調査を行ったところであり、その結果を令和３年度からの地域区分の級地に反映する。
（※１）隣接地域全ての地域区分が、当該地域より高い又は低い地域について、当該地域の地域区分の設定値から隣接地域の地域区分の中で一番低い区分までの範囲内で選択できることとする。あわせて、隣接地域の中に地域区分が高い地域が複数あり、その地域と当該地域の級地の差が４級地以上ある地域手当の設定がない地域（０％）又は・ 隣接地域の中に地域区分が低い地域が複数あり、その地域と当該地域の級地の差が４級地以上ある地域について、当該地域の地域区分の設定値から隣接地域のうち一番低い区分までの範囲内において区分を選択できることとする。
（※２）当該地域における平成27～29 年度の地域区分の設定値から地域区分の設定方法を適用した後の最終的な設定値までの範囲内で設定を可能とするもの（令和５年度末まで）</v>
      </c>
      <c r="G62" s="107" t="str">
        <f>IFERROR(VLOOKUP($A62,'★共通（5-1-1）'!$A$9:$AH$126,27,FALSE)&amp;"","")</f>
        <v>161
・
162</v>
      </c>
      <c r="H62" s="107" t="str">
        <f>IFERROR(VLOOKUP($A62,'★共通（5-1-1）'!$A$9:$AH$126,30,FALSE)&amp;"","")</f>
        <v>161
・
162</v>
      </c>
      <c r="I62" s="107" t="str">
        <f>IFERROR(VLOOKUP($A62,'★共通（5-1-1）'!$A$9:$AH$126,31,FALSE)&amp;"","")</f>
        <v>161
・
162</v>
      </c>
      <c r="J62" s="107" t="str">
        <f>IFERROR(VLOOKUP($A62,'★共通（5-1-1）'!$A$9:$AH$126,32,FALSE)&amp;"","")</f>
        <v>161
・
162</v>
      </c>
      <c r="K62" s="107" t="str">
        <f>IFERROR(VLOOKUP($A62,'★共通（5-1-1）'!$A$9:$AH$126,33,FALSE)&amp;"","")</f>
        <v>161
・
162</v>
      </c>
    </row>
    <row r="63" spans="1:15" ht="96.75" customHeight="1">
      <c r="C63" s="58"/>
      <c r="D63" s="53"/>
      <c r="E63" s="59"/>
      <c r="F63" s="58"/>
    </row>
    <row r="64" spans="1:15" ht="96.75" customHeight="1">
      <c r="C64" s="58"/>
      <c r="D64" s="53"/>
      <c r="E64" s="59"/>
      <c r="F64" s="58"/>
    </row>
    <row r="65" spans="3:6" ht="96.75" customHeight="1">
      <c r="C65" s="58"/>
      <c r="D65" s="53"/>
      <c r="E65" s="59"/>
      <c r="F65" s="58"/>
    </row>
    <row r="66" spans="3:6" ht="96.75" customHeight="1">
      <c r="C66" s="58"/>
      <c r="D66" s="53"/>
      <c r="E66" s="59"/>
      <c r="F66" s="58"/>
    </row>
    <row r="67" spans="3:6" ht="96.75" customHeight="1">
      <c r="C67" s="58"/>
      <c r="D67" s="53"/>
      <c r="E67" s="59"/>
      <c r="F67" s="58"/>
    </row>
    <row r="68" spans="3:6" ht="96.75" customHeight="1">
      <c r="C68" s="58"/>
      <c r="D68" s="53"/>
      <c r="E68" s="59"/>
      <c r="F68" s="58"/>
    </row>
    <row r="69" spans="3:6" ht="96.75" customHeight="1">
      <c r="C69" s="58"/>
      <c r="D69" s="53"/>
      <c r="E69" s="59"/>
      <c r="F69" s="94"/>
    </row>
    <row r="70" spans="3:6" ht="96.75" customHeight="1">
      <c r="C70" s="58"/>
      <c r="D70" s="53"/>
      <c r="E70" s="59"/>
      <c r="F70" s="94"/>
    </row>
    <row r="71" spans="3:6" ht="96.75" customHeight="1"/>
    <row r="72" spans="3:6" ht="96.75" customHeight="1"/>
    <row r="73" spans="3:6" ht="96.75" customHeight="1"/>
    <row r="74" spans="3:6" ht="96.75" customHeight="1"/>
    <row r="75" spans="3:6" ht="96.75" customHeight="1"/>
    <row r="76" spans="3:6" ht="96.75" customHeight="1"/>
    <row r="77" spans="3:6" ht="96.75" customHeight="1"/>
  </sheetData>
  <autoFilter ref="A6:P62"/>
  <mergeCells count="8">
    <mergeCell ref="B1:K1"/>
    <mergeCell ref="B2:K2"/>
    <mergeCell ref="B3:K3"/>
    <mergeCell ref="B5:B7"/>
    <mergeCell ref="C5:C7"/>
    <mergeCell ref="E5:E7"/>
    <mergeCell ref="F5:F7"/>
    <mergeCell ref="G4:K4"/>
  </mergeCells>
  <phoneticPr fontId="2"/>
  <pageMargins left="0.51181102362204722" right="0.70866141732283472" top="0.74803149606299213" bottom="0.74803149606299213" header="0.31496062992125984" footer="0.31496062992125984"/>
  <pageSetup paperSize="9" scale="35" orientation="portrait" r:id="rId1"/>
  <headerFooter>
    <oddHeader>&amp;R資料5-1-5</oddHeader>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view="pageBreakPreview" topLeftCell="A10" zoomScale="75" zoomScaleNormal="75" zoomScaleSheetLayoutView="75" workbookViewId="0">
      <selection activeCell="D6" sqref="D6"/>
    </sheetView>
  </sheetViews>
  <sheetFormatPr defaultColWidth="9" defaultRowHeight="13.5"/>
  <cols>
    <col min="1" max="1" width="9" style="53"/>
    <col min="2" max="2" width="19.375" style="53" customWidth="1"/>
    <col min="3" max="3" width="47.125" style="57" customWidth="1"/>
    <col min="4" max="4" width="23.5" style="56" customWidth="1"/>
    <col min="5" max="5" width="8.125" style="56" customWidth="1"/>
    <col min="6" max="6" width="88.375" style="68" customWidth="1"/>
    <col min="7" max="10" width="14.625" style="53" customWidth="1"/>
    <col min="11" max="14" width="3.5" style="53" customWidth="1"/>
    <col min="15" max="15" width="13" style="53" customWidth="1"/>
    <col min="16" max="16384" width="9" style="53"/>
  </cols>
  <sheetData>
    <row r="1" spans="1:15" s="89" customFormat="1" ht="67.5" customHeight="1">
      <c r="B1" s="164" t="s">
        <v>759</v>
      </c>
      <c r="C1" s="164"/>
      <c r="D1" s="164"/>
      <c r="E1" s="164"/>
      <c r="F1" s="164"/>
      <c r="G1" s="164"/>
      <c r="H1" s="164"/>
      <c r="I1" s="164"/>
      <c r="J1" s="164"/>
    </row>
    <row r="2" spans="1:15" s="89" customFormat="1" ht="24" customHeight="1">
      <c r="B2" s="165" t="s">
        <v>454</v>
      </c>
      <c r="C2" s="165"/>
      <c r="D2" s="165"/>
      <c r="E2" s="165"/>
      <c r="F2" s="165"/>
      <c r="G2" s="165"/>
      <c r="H2" s="165"/>
      <c r="I2" s="165"/>
      <c r="J2" s="165"/>
    </row>
    <row r="3" spans="1:15" s="89" customFormat="1" ht="23.25" customHeight="1">
      <c r="B3" s="166"/>
      <c r="C3" s="166"/>
      <c r="D3" s="166"/>
      <c r="E3" s="166"/>
      <c r="F3" s="166"/>
      <c r="G3" s="166"/>
      <c r="H3" s="166"/>
      <c r="I3" s="166"/>
      <c r="J3" s="166"/>
    </row>
    <row r="4" spans="1:15" s="90" customFormat="1" ht="32.25" customHeight="1">
      <c r="B4" s="108"/>
      <c r="C4" s="109"/>
      <c r="D4" s="110"/>
      <c r="E4" s="110"/>
      <c r="F4" s="110"/>
      <c r="G4" s="167" t="s">
        <v>758</v>
      </c>
      <c r="H4" s="167"/>
      <c r="I4" s="168" t="s">
        <v>29</v>
      </c>
      <c r="J4" s="169"/>
    </row>
    <row r="5" spans="1:15" s="87" customFormat="1" ht="24.75" customHeight="1">
      <c r="B5" s="152" t="s">
        <v>449</v>
      </c>
      <c r="C5" s="155" t="s">
        <v>447</v>
      </c>
      <c r="D5" s="91"/>
      <c r="E5" s="158" t="s">
        <v>445</v>
      </c>
      <c r="F5" s="155" t="s">
        <v>848</v>
      </c>
      <c r="G5" s="97">
        <v>11</v>
      </c>
      <c r="H5" s="97">
        <v>12</v>
      </c>
      <c r="I5" s="92">
        <v>23</v>
      </c>
      <c r="J5" s="92">
        <v>28</v>
      </c>
      <c r="K5" s="98"/>
      <c r="L5" s="99"/>
    </row>
    <row r="6" spans="1:15" s="87" customFormat="1" ht="48" customHeight="1">
      <c r="B6" s="153"/>
      <c r="C6" s="156"/>
      <c r="D6" s="123" t="s">
        <v>847</v>
      </c>
      <c r="E6" s="159"/>
      <c r="F6" s="161"/>
      <c r="G6" s="100" t="s">
        <v>18</v>
      </c>
      <c r="H6" s="100" t="s">
        <v>19</v>
      </c>
      <c r="I6" s="100" t="s">
        <v>29</v>
      </c>
      <c r="J6" s="100" t="s">
        <v>34</v>
      </c>
    </row>
    <row r="7" spans="1:15" s="87" customFormat="1" ht="24" customHeight="1">
      <c r="B7" s="154"/>
      <c r="C7" s="157"/>
      <c r="D7" s="112"/>
      <c r="E7" s="160"/>
      <c r="F7" s="162"/>
      <c r="G7" s="101"/>
      <c r="H7" s="101"/>
      <c r="I7" s="101"/>
      <c r="J7" s="101"/>
    </row>
    <row r="8" spans="1:15" ht="139.5" customHeight="1">
      <c r="A8" s="105">
        <v>1</v>
      </c>
      <c r="B8" s="105" t="str">
        <f>IFERROR(VLOOKUP($A8,'★共通（5-1-1）'!$A$9:$AH$126,2,FALSE)&amp;"","")</f>
        <v>基本方針・指定基準等</v>
      </c>
      <c r="C8" s="106" t="str">
        <f>IFERROR(VLOOKUP($A8,'★共通（5-1-1）'!$A$9:$AH$126,3,FALSE)&amp;"","")</f>
        <v>感染症対策の強化</v>
      </c>
      <c r="D8" s="105" t="str">
        <f>IFERROR(VLOOKUP($A8,'★共通（5-1-1）'!$A$9:$AH$126,4,FALSE)&amp;"","")</f>
        <v/>
      </c>
      <c r="E8" s="19" t="str">
        <f>IFERROR(VLOOKUP($A8,'★共通（5-1-1）'!$A$9:$AH$126,5,FALSE)&amp;"","")</f>
        <v/>
      </c>
      <c r="F8" s="106" t="str">
        <f>IFERROR(VLOOKUP($A8,'★共通（5-1-1）'!$A$9:$AH$126,6,FALSE)&amp;"","")</f>
        <v>・介護サービス事業者に、感染症の発生及びまん延等に関する取組の徹底を求める観点から、以下の取組を義務づける。その際、３年の経過措置期間を設けることとする。
ア 施設系サービスについて、現行の委員会の開催、指針の整備、研修の実施等に加え、訓練（シミュレーション）の実施
イ その他のサービス（訪問系サービス、通所系サービス、短期入所系サービス、多機能系サービス、福祉用具貸与、居宅介護支援、居住系サービス）について、委員会の開催、指針の整備、研修の実施、訓練（シミュレーション）の実施等</v>
      </c>
      <c r="G8" s="107" t="str">
        <f>IFERROR(VLOOKUP($A8,'★共通（5-1-1）'!$A$9:$AH$126,17,FALSE)&amp;"","")</f>
        <v>3</v>
      </c>
      <c r="H8" s="107" t="str">
        <f>IFERROR(VLOOKUP($A8,'★共通（5-1-1）'!$A$9:$AH$126,18,FALSE)&amp;"","")</f>
        <v>3</v>
      </c>
      <c r="I8" s="107" t="str">
        <f>IFERROR(VLOOKUP($A8,'★共通（5-1-1）'!$A$9:$AH$126,29,FALSE)&amp;"","")</f>
        <v>3</v>
      </c>
      <c r="J8" s="107" t="str">
        <f>IFERROR(VLOOKUP($A8,'★共通（5-1-1）'!$A$9:$AH$126,34,FALSE)&amp;"","")</f>
        <v>3</v>
      </c>
      <c r="K8" s="58"/>
      <c r="L8" s="62"/>
      <c r="M8" s="62"/>
      <c r="N8" s="62"/>
      <c r="O8" s="59"/>
    </row>
    <row r="9" spans="1:15" ht="89.25" customHeight="1">
      <c r="A9" s="105">
        <v>2</v>
      </c>
      <c r="B9" s="105" t="str">
        <f>IFERROR(VLOOKUP($A9,'★共通（5-1-1）'!$A$9:$AH$126,2,FALSE)&amp;"","")</f>
        <v>基本方針・指定基準等</v>
      </c>
      <c r="C9" s="106" t="str">
        <f>IFERROR(VLOOKUP($A9,'★共通（5-1-1）'!$A$9:$AH$126,3,FALSE)&amp;"","")</f>
        <v>業務継続に向けた取組の強化</v>
      </c>
      <c r="D9" s="105" t="str">
        <f>IFERROR(VLOOKUP($A9,'★共通（5-1-1）'!$A$9:$AH$126,4,FALSE)&amp;"","")</f>
        <v/>
      </c>
      <c r="E9" s="19" t="str">
        <f>IFERROR(VLOOKUP($A9,'★共通（5-1-1）'!$A$9:$AH$126,5,FALSE)&amp;"","")</f>
        <v/>
      </c>
      <c r="F9" s="106" t="str">
        <f>IFERROR(VLOOKUP($A9,'★共通（5-1-1）'!$A$9:$AH$126,6,FALSE)&amp;"","")</f>
        <v>・感染症や災害が発生した場合であっても、必要な介護サービスが継続的に提供できる体制を構築する観点から、全ての介護サービス事業者を対象に、業務継続に向けた計画等の策定、研修の実施、訓練（シミュレーション）の実施等を義務づける。その際、３年の経過措置期間を設けることとする。
（参考）BCPガイドラインについて
https://www.mhlw.go.jp/stf/seisakunitsuite/bunya/hukushi_kaigo/kaigo_koureisha/taisakumatome_13635.html</v>
      </c>
      <c r="G9" s="107" t="str">
        <f>IFERROR(VLOOKUP($A9,'★共通（5-1-1）'!$A$9:$AH$126,17,FALSE)&amp;"","")</f>
        <v>4</v>
      </c>
      <c r="H9" s="107" t="str">
        <f>IFERROR(VLOOKUP($A9,'★共通（5-1-1）'!$A$9:$AH$126,18,FALSE)&amp;"","")</f>
        <v>4</v>
      </c>
      <c r="I9" s="107" t="str">
        <f>IFERROR(VLOOKUP($A9,'★共通（5-1-1）'!$A$9:$AH$126,29,FALSE)&amp;"","")</f>
        <v>4</v>
      </c>
      <c r="J9" s="107" t="str">
        <f>IFERROR(VLOOKUP($A9,'★共通（5-1-1）'!$A$9:$AH$126,34,FALSE)&amp;"","")</f>
        <v>4</v>
      </c>
      <c r="K9" s="65"/>
      <c r="L9" s="65"/>
      <c r="M9" s="65"/>
      <c r="N9" s="65"/>
      <c r="O9" s="59"/>
    </row>
    <row r="10" spans="1:15" ht="76.5" customHeight="1">
      <c r="A10" s="105">
        <v>6</v>
      </c>
      <c r="B10" s="105" t="str">
        <f>IFERROR(VLOOKUP($A10,'★共通（5-1-1）'!$A$9:$AH$126,2,FALSE)&amp;"","")</f>
        <v>基本方針・指定基準等</v>
      </c>
      <c r="C10" s="106" t="str">
        <f>IFERROR(VLOOKUP($A10,'★共通（5-1-1）'!$A$9:$AH$126,3,FALSE)&amp;"","")</f>
        <v>認知症に係る取組の情報公表の推進</v>
      </c>
      <c r="D10" s="105" t="str">
        <f>IFERROR(VLOOKUP($A10,'★共通（5-1-1）'!$A$9:$AH$126,4,FALSE)&amp;"","")</f>
        <v/>
      </c>
      <c r="E10" s="19" t="str">
        <f>IFERROR(VLOOKUP($A10,'★共通（5-1-1）'!$A$9:$AH$126,5,FALSE)&amp;"","")</f>
        <v/>
      </c>
      <c r="F10" s="106" t="str">
        <f>IFERROR(VLOOKUP($A10,'★共通（5-1-1）'!$A$9:$AH$126,6,FALSE)&amp;"","")</f>
        <v>・介護サービス事業者の認知症対応力の向上と利用者の介護サービスの選択に資する観点から、全ての介護サービス事業者（居宅療養管理指導を除く）を対象に、研修の受講状況等、認知症に係る事業者の取組状況について、介護サービス情報公表制度において公表することを求めることとする。</v>
      </c>
      <c r="G10" s="107" t="str">
        <f>IFERROR(VLOOKUP($A10,'★共通（5-1-1）'!$A$9:$AH$126,17,FALSE)&amp;"","")</f>
        <v>10</v>
      </c>
      <c r="H10" s="107" t="str">
        <f>IFERROR(VLOOKUP($A10,'★共通（5-1-1）'!$A$9:$AH$126,18,FALSE)&amp;"","")</f>
        <v>10</v>
      </c>
      <c r="I10" s="107" t="str">
        <f>IFERROR(VLOOKUP($A10,'★共通（5-1-1）'!$A$9:$AH$126,29,FALSE)&amp;"","")</f>
        <v>10</v>
      </c>
      <c r="J10" s="107" t="str">
        <f>IFERROR(VLOOKUP($A10,'★共通（5-1-1）'!$A$9:$AH$126,34,FALSE)&amp;"","")</f>
        <v>10</v>
      </c>
      <c r="K10" s="61"/>
      <c r="L10" s="65"/>
      <c r="M10" s="65"/>
      <c r="N10" s="61"/>
      <c r="O10" s="59"/>
    </row>
    <row r="11" spans="1:15" ht="124.5" customHeight="1">
      <c r="A11" s="105">
        <v>9</v>
      </c>
      <c r="B11" s="105" t="str">
        <f>IFERROR(VLOOKUP($A11,'★共通（5-1-1）'!$A$9:$AH$126,2,FALSE)&amp;"","")</f>
        <v>運営基準の見直し</v>
      </c>
      <c r="C11" s="106" t="str">
        <f>IFERROR(VLOOKUP($A11,'★共通（5-1-1）'!$A$9:$AH$126,3,FALSE)&amp;"","")</f>
        <v>看取り期における本人の意思を尊重したケアの充実</v>
      </c>
      <c r="D11" s="105" t="str">
        <f>IFERROR(VLOOKUP($A11,'★共通（5-1-1）'!$A$9:$AH$126,4,FALSE)&amp;"","")</f>
        <v/>
      </c>
      <c r="E11" s="19" t="str">
        <f>IFERROR(VLOOKUP($A11,'★共通（5-1-1）'!$A$9:$AH$126,5,FALSE)&amp;"","")</f>
        <v/>
      </c>
      <c r="F11" s="106" t="str">
        <f>IFERROR(VLOOKUP($A11,'★共通（5-1-1）'!$A$9:$AH$126,6,FALSE)&amp;"","")</f>
        <v>・看取り期における本人・家族との十分な話し合いや他の関係者との連携を一層充実させる観点から、訪問看護等のターミナルケア加算における対応と同様に、基本報酬（介護医療院、介護療養型医療施設、短期入所療養介護（介護老人保健施設によるものを除く））や看取りに係る加算の算定要件において、「人生の最終段階における医療・ケアの決定プロセスに関するガイドライン」等の内容に沿った取組を行うことを求める。
・ 施設系サービスについて、サービスの提供にあたり、本人の意思を尊重した医療・ケアの方針決定に対する支援に努めることを求める。</v>
      </c>
      <c r="G11" s="107" t="str">
        <f>IFERROR(VLOOKUP($A11,'★共通（5-1-1）'!$A$9:$AH$126,17,FALSE)&amp;"","")</f>
        <v/>
      </c>
      <c r="H11" s="107" t="str">
        <f>IFERROR(VLOOKUP($A11,'★共通（5-1-1）'!$A$9:$AH$126,18,FALSE)&amp;"","")</f>
        <v/>
      </c>
      <c r="I11" s="107" t="str">
        <f>IFERROR(VLOOKUP($A11,'★共通（5-1-1）'!$A$9:$AH$126,29,FALSE)&amp;"","")</f>
        <v>14</v>
      </c>
      <c r="J11" s="107" t="str">
        <f>IFERROR(VLOOKUP($A11,'★共通（5-1-1）'!$A$9:$AH$126,34,FALSE)&amp;"","")</f>
        <v/>
      </c>
      <c r="K11" s="61"/>
      <c r="L11" s="61"/>
      <c r="M11" s="61"/>
      <c r="N11" s="61"/>
      <c r="O11" s="59"/>
    </row>
    <row r="12" spans="1:15" ht="113.25" customHeight="1">
      <c r="A12" s="105">
        <v>36</v>
      </c>
      <c r="B12" s="105" t="str">
        <f>IFERROR(VLOOKUP($A12,'★共通（5-1-1）'!$A$9:$AH$126,2,FALSE)&amp;"","")</f>
        <v/>
      </c>
      <c r="C12" s="106" t="str">
        <f>IFERROR(VLOOKUP($A12,'★共通（5-1-1）'!$A$9:$AH$126,3,FALSE)&amp;"","")</f>
        <v>退院・退所時のカンファレンスにおける福祉用具専門相談員等の参画促進</v>
      </c>
      <c r="D12" s="105" t="str">
        <f>IFERROR(VLOOKUP($A12,'★共通（5-1-1）'!$A$9:$AH$126,4,FALSE)&amp;"","")</f>
        <v/>
      </c>
      <c r="E12" s="19" t="str">
        <f>IFERROR(VLOOKUP($A12,'★共通（5-1-1）'!$A$9:$AH$126,5,FALSE)&amp;"","")</f>
        <v/>
      </c>
      <c r="F12" s="106" t="str">
        <f>IFERROR(VLOOKUP($A12,'★共通（5-1-1）'!$A$9:$AH$126,6,FALSE)&amp;"","")</f>
        <v>・退院・退所時のスムーズな福祉用具貸与の利用を図る観点から、居宅介護支援の退院・退所加算や施設系サービスの退所時の支援に係る加算において求められる退院・退所時のカンファレンスについて、退院・退所後に福祉用具の貸与が見込まれる場合には、必要に応じ、福祉用具専門相談員や居宅サービスを提供する作業療法士等が参加することを明確化する。
※（１）①②③④、（２）①⑦⑧、（３）①②③④⑤の事項も参照。</v>
      </c>
      <c r="G12" s="107" t="str">
        <f>IFERROR(VLOOKUP($A12,'★共通（5-1-1）'!$A$9:$AH$126,17,FALSE)&amp;"","")</f>
        <v/>
      </c>
      <c r="H12" s="107" t="str">
        <f>IFERROR(VLOOKUP($A12,'★共通（5-1-1）'!$A$9:$AH$126,18,FALSE)&amp;"","")</f>
        <v/>
      </c>
      <c r="I12" s="107" t="str">
        <f>IFERROR(VLOOKUP($A12,'★共通（5-1-1）'!$A$9:$AH$126,29,FALSE)&amp;"","")</f>
        <v>45</v>
      </c>
      <c r="J12" s="107" t="str">
        <f>IFERROR(VLOOKUP($A12,'★共通（5-1-1）'!$A$9:$AH$126,34,FALSE)&amp;"","")</f>
        <v/>
      </c>
      <c r="K12" s="61"/>
      <c r="L12" s="61"/>
      <c r="M12" s="61"/>
      <c r="N12" s="64"/>
      <c r="O12" s="59"/>
    </row>
    <row r="13" spans="1:15" ht="267.75" customHeight="1">
      <c r="A13" s="105">
        <v>38</v>
      </c>
      <c r="B13" s="105" t="str">
        <f>IFERROR(VLOOKUP($A13,'★共通（5-1-1）'!$A$9:$AH$126,2,FALSE)&amp;"","")</f>
        <v>介護報酬の見直し</v>
      </c>
      <c r="C13" s="106" t="str">
        <f>IFERROR(VLOOKUP($A13,'★共通（5-1-1）'!$A$9:$AH$126,3,FALSE)&amp;"","")</f>
        <v>質の高いケアマネジメントの推進（特定事業所加算の見直し等）</v>
      </c>
      <c r="D13" s="105" t="str">
        <f>IFERROR(VLOOKUP($A13,'★共通（5-1-1）'!$A$9:$AH$126,4,FALSE)&amp;"","")</f>
        <v>特定事業所加算</v>
      </c>
      <c r="E13" s="19" t="str">
        <f>IFERROR(VLOOKUP($A13,'★共通（5-1-1）'!$A$9:$AH$126,5,FALSE)&amp;"","")</f>
        <v/>
      </c>
      <c r="F13" s="106" t="str">
        <f>IFERROR(VLOOKUP($A13,'★共通（5-1-1）'!$A$9:$AH$126,6,FALSE)&amp;"","")</f>
        <v xml:space="preserve">・居宅介護支援について、経営の安定化を図るとともに、質の高いケアマネジメントの一層の推進、公正中立性の確保等を図る観点から、以下の加算の見直しや対応を行う。
　ア 特定事業所加算について、以下の見直しを行う。
　　・ 必要に応じて、多様な主体等が提供する生活支援のサービス（インフォーマルサービスを含む）が包括的に提供されるような居宅サービス計画を作成していることを要件として求める。
　　・ 小規模事業所が事業所間連携により質の高いケアマネジメントを実現していくよう、事業所間連携により体制確保や対応等を行う事業所を評価する新たな区分を創設する。
　　・ 特定事業所加算（Ⅳ）について、加算（Ⅰ）から（Ⅲ）までと異なり、病院との連携や看取りへの対応の状況を要件とするものであることを踏まえ、医療と介護の連携を推進する観点から、特定事業所加算から切り離した別個の加算とする。
　イ ケアマネジメントの公正中立性の確保を図る観点から、事業者に、以下について、利用者に説明を行うとともに、介護サービス情報公表制度において公表することを求める。
　　・ 前６か月間に作成したケアプランにおける、訪問介護、通所介護、地域密着型通所介護、福祉用具貸与の各サービスの利用割合・ 前６か月間に作成したケアプランにおける、訪問介護、通所介護、地域密着型通所介護、福祉用具貸与の各サービスごとの、同一事業者によって提供されたものの割合
　ウ （介護予防）（看護）小規模多機能型居宅介護事業所連携加算について、算定率が低調であることを踏まえ、報酬体系の簡素化の観点から、廃止する。※廃止
</v>
      </c>
      <c r="G13" s="107" t="str">
        <f>IFERROR(VLOOKUP($A13,'★共通（5-1-1）'!$A$9:$AH$126,17,FALSE)&amp;"","")</f>
        <v/>
      </c>
      <c r="H13" s="107" t="str">
        <f>IFERROR(VLOOKUP($A13,'★共通（5-1-1）'!$A$9:$AH$126,18,FALSE)&amp;"","")</f>
        <v/>
      </c>
      <c r="I13" s="107" t="str">
        <f>IFERROR(VLOOKUP($A13,'★共通（5-1-1）'!$A$9:$AH$126,29,FALSE)&amp;"","")</f>
        <v>50・51・52</v>
      </c>
      <c r="J13" s="107" t="str">
        <f>IFERROR(VLOOKUP($A13,'★共通（5-1-1）'!$A$9:$AH$126,34,FALSE)&amp;"","")</f>
        <v/>
      </c>
      <c r="K13" s="61"/>
      <c r="L13" s="61"/>
      <c r="M13" s="61"/>
      <c r="N13" s="61"/>
      <c r="O13" s="59"/>
    </row>
    <row r="14" spans="1:15" ht="196.5" customHeight="1">
      <c r="A14" s="105">
        <v>39</v>
      </c>
      <c r="B14" s="105" t="str">
        <f>IFERROR(VLOOKUP($A14,'★共通（5-1-1）'!$A$9:$AH$126,2,FALSE)&amp;"","")</f>
        <v>介護報酬の見直し</v>
      </c>
      <c r="C14" s="106" t="str">
        <f>IFERROR(VLOOKUP($A14,'★共通（5-1-1）'!$A$9:$AH$126,3,FALSE)&amp;"","")</f>
        <v xml:space="preserve">逓減制における見直し
</v>
      </c>
      <c r="D14" s="105" t="str">
        <f>IFERROR(VLOOKUP($A14,'★共通（5-1-1）'!$A$9:$AH$126,4,FALSE)&amp;"","")</f>
        <v/>
      </c>
      <c r="E14" s="19" t="str">
        <f>IFERROR(VLOOKUP($A14,'★共通（5-1-1）'!$A$9:$AH$126,5,FALSE)&amp;"","")</f>
        <v/>
      </c>
      <c r="F14" s="106" t="str">
        <f>IFERROR(VLOOKUP($A14,'★共通（5-1-1）'!$A$9:$AH$126,6,FALSE)&amp;"","")</f>
        <v>・居宅介護支援について、適切なケアマネジメントの実施を確保しつつ、経営の安定化を図る観点から、介護支援専門員１人当たりの取扱件数が 40 件以上の場合40件目から、60 件以上の場合60件目からそれぞれ評価が低くなる（40 件未満は居宅介護支援費（Ⅰ）、40 件以上 60 件未満の部分は同（Ⅱ）、60 件以上の部分は同（Ⅲ）が適用される）逓減制において、一定の ICT（AI を含む）の活用又は事務職員の配置を行っている事業者については、逓減制の適用（居宅介護支援費（Ⅱ）の適用）を 45 件以上の部分からとする見直しを行う。その際、この取扱いを行う場合の逓減率（居宅介護支援費（Ⅱ）及び（Ⅲ）の単位数）について、メリハリをつけた設定とする見直しを行う。また、特定事業所加算における「介護支援専門員１人当たりの受け入れ可能な利用者数」について、この取扱いを踏まえた見直しを行う。
　また、逓減制における介護支援専門員１人当たりの取扱件数の計算に当たり、現在、事業所が自然災害や感染症等による突発的な対応で利用者を受け入れた場合は、例外的に件数に含めないこととしているが、地域の実情を踏まえ、事業所がその周辺の中山間地域等の事業所の存在状況からやむを得ず利用者を受け入れた場合についても例外的に件数に含めない取扱いを可能とする見直しを行う。</v>
      </c>
      <c r="G14" s="107" t="str">
        <f>IFERROR(VLOOKUP($A14,'★共通（5-1-1）'!$A$9:$AH$126,17,FALSE)&amp;"","")</f>
        <v/>
      </c>
      <c r="H14" s="107" t="str">
        <f>IFERROR(VLOOKUP($A14,'★共通（5-1-1）'!$A$9:$AH$126,18,FALSE)&amp;"","")</f>
        <v/>
      </c>
      <c r="I14" s="107" t="str">
        <f>IFERROR(VLOOKUP($A14,'★共通（5-1-1）'!$A$9:$AH$126,29,FALSE)&amp;"","")</f>
        <v>53</v>
      </c>
      <c r="J14" s="107" t="str">
        <f>IFERROR(VLOOKUP($A14,'★共通（5-1-1）'!$A$9:$AH$126,34,FALSE)&amp;"","")</f>
        <v/>
      </c>
      <c r="K14" s="62"/>
      <c r="L14" s="62"/>
      <c r="M14" s="62"/>
      <c r="N14" s="62"/>
      <c r="O14" s="59"/>
    </row>
    <row r="15" spans="1:15" ht="73.5" customHeight="1">
      <c r="A15" s="105">
        <v>40</v>
      </c>
      <c r="B15" s="105" t="str">
        <f>IFERROR(VLOOKUP($A15,'★共通（5-1-1）'!$A$9:$AH$126,2,FALSE)&amp;"","")</f>
        <v>介護報酬の見直し</v>
      </c>
      <c r="C15" s="106" t="str">
        <f>IFERROR(VLOOKUP($A15,'★共通（5-1-1）'!$A$9:$AH$126,3,FALSE)&amp;"","")</f>
        <v>医療機関との情報連携の強化</v>
      </c>
      <c r="D15" s="105" t="str">
        <f>IFERROR(VLOOKUP($A15,'★共通（5-1-1）'!$A$9:$AH$126,4,FALSE)&amp;"","")</f>
        <v>退院時情報連携加算</v>
      </c>
      <c r="E15" s="19" t="str">
        <f>IFERROR(VLOOKUP($A15,'★共通（5-1-1）'!$A$9:$AH$126,5,FALSE)&amp;"","")</f>
        <v>新</v>
      </c>
      <c r="F15" s="106" t="str">
        <f>IFERROR(VLOOKUP($A15,'★共通（5-1-1）'!$A$9:$AH$126,6,FALSE)&amp;"","")</f>
        <v>・居宅介護支援について、医療と介護の連携を強化し、適切なケアマネジメントの実施やケアマネジメントの質の向上を進める観点から、利用者が医療機関において医師の診察を受ける際に介護支援専門員が同席し、医師等と情報連携を行い、当該情報を踏まえてケアマネジメントを行うことを一定の場合に評価する新たな加算を創設する。※新設</v>
      </c>
      <c r="G15" s="107" t="str">
        <f>IFERROR(VLOOKUP($A15,'★共通（5-1-1）'!$A$9:$AH$126,17,FALSE)&amp;"","")</f>
        <v/>
      </c>
      <c r="H15" s="107" t="str">
        <f>IFERROR(VLOOKUP($A15,'★共通（5-1-1）'!$A$9:$AH$126,18,FALSE)&amp;"","")</f>
        <v/>
      </c>
      <c r="I15" s="107" t="str">
        <f>IFERROR(VLOOKUP($A15,'★共通（5-1-1）'!$A$9:$AH$126,29,FALSE)&amp;"","")</f>
        <v>54</v>
      </c>
      <c r="J15" s="107" t="str">
        <f>IFERROR(VLOOKUP($A15,'★共通（5-1-1）'!$A$9:$AH$126,34,FALSE)&amp;"","")</f>
        <v/>
      </c>
      <c r="K15" s="62"/>
      <c r="L15" s="62"/>
      <c r="M15" s="62"/>
      <c r="N15" s="62"/>
      <c r="O15" s="59"/>
    </row>
    <row r="16" spans="1:15" ht="106.5" customHeight="1">
      <c r="A16" s="105">
        <v>41</v>
      </c>
      <c r="B16" s="105" t="str">
        <f>IFERROR(VLOOKUP($A16,'★共通（5-1-1）'!$A$9:$AH$126,2,FALSE)&amp;"","")</f>
        <v>介護報酬の見直し</v>
      </c>
      <c r="C16" s="106" t="str">
        <f>IFERROR(VLOOKUP($A16,'★共通（5-1-1）'!$A$9:$AH$126,3,FALSE)&amp;"","")</f>
        <v>看取り期におけるサービス利用前の相談・調整等に係る評価</v>
      </c>
      <c r="D16" s="105" t="str">
        <f>IFERROR(VLOOKUP($A16,'★共通（5-1-1）'!$A$9:$AH$126,4,FALSE)&amp;"","")</f>
        <v/>
      </c>
      <c r="E16" s="19" t="str">
        <f>IFERROR(VLOOKUP($A16,'★共通（5-1-1）'!$A$9:$AH$126,5,FALSE)&amp;"","")</f>
        <v/>
      </c>
      <c r="F16" s="106" t="str">
        <f>IFERROR(VLOOKUP($A16,'★共通（5-1-1）'!$A$9:$AH$126,6,FALSE)&amp;"","")</f>
        <v>・居宅介護支援について、看取り期における適切な居宅介護支援の提供や医療と介護の連携を推進する観点から、居宅サービス等の利用に向けて介護支援専門員が利用者の退院時等にケアマネジメント業務を行ったものの利用者の死亡によりサービス利用に至らなかった場合に、モニタリングやサービス担当者会議における検討等必要なケアマネジメント業務や給付管理のための準備が行われ、介護保険サービスが提供されたものと同等に取り扱うことが適当と認められるケースについて、居宅介護支援の基本報酬の算定を可能とする見直しを行う。</v>
      </c>
      <c r="G16" s="107" t="str">
        <f>IFERROR(VLOOKUP($A16,'★共通（5-1-1）'!$A$9:$AH$126,17,FALSE)&amp;"","")</f>
        <v/>
      </c>
      <c r="H16" s="107" t="str">
        <f>IFERROR(VLOOKUP($A16,'★共通（5-1-1）'!$A$9:$AH$126,18,FALSE)&amp;"","")</f>
        <v/>
      </c>
      <c r="I16" s="107" t="str">
        <f>IFERROR(VLOOKUP($A16,'★共通（5-1-1）'!$A$9:$AH$126,29,FALSE)&amp;"","")</f>
        <v>55</v>
      </c>
      <c r="J16" s="107" t="str">
        <f>IFERROR(VLOOKUP($A16,'★共通（5-1-1）'!$A$9:$AH$126,34,FALSE)&amp;"","")</f>
        <v/>
      </c>
      <c r="K16" s="62"/>
      <c r="L16" s="62"/>
      <c r="M16" s="62"/>
      <c r="N16" s="66"/>
      <c r="O16" s="59"/>
    </row>
    <row r="17" spans="1:15" ht="85.5" customHeight="1">
      <c r="A17" s="105">
        <v>42</v>
      </c>
      <c r="B17" s="105" t="str">
        <f>IFERROR(VLOOKUP($A17,'★共通（5-1-1）'!$A$9:$AH$126,2,FALSE)&amp;"","")</f>
        <v>介護報酬の見直し</v>
      </c>
      <c r="C17" s="106" t="str">
        <f>IFERROR(VLOOKUP($A17,'★共通（5-1-1）'!$A$9:$AH$126,3,FALSE)&amp;"","")</f>
        <v xml:space="preserve">介護予防支援の充実
</v>
      </c>
      <c r="D17" s="105" t="str">
        <f>IFERROR(VLOOKUP($A17,'★共通（5-1-1）'!$A$9:$AH$126,4,FALSE)&amp;"","")</f>
        <v>委託連携加算</v>
      </c>
      <c r="E17" s="19" t="str">
        <f>IFERROR(VLOOKUP($A17,'★共通（5-1-1）'!$A$9:$AH$126,5,FALSE)&amp;"","")</f>
        <v>新</v>
      </c>
      <c r="F17" s="106" t="str">
        <f>IFERROR(VLOOKUP($A17,'★共通（5-1-1）'!$A$9:$AH$126,6,FALSE)&amp;"","")</f>
        <v>・介護予防支援について、地域包括支援センターが居宅介護支援事業者に外部委託を行いやすい環境の整備を進める観点から、地域包括支援センターが委託する個々のケアプランについて、委託時における、居宅介護支援事業者との適切な情報連携等を評価する新たな加算を創設する。※新設</v>
      </c>
      <c r="G17" s="107" t="str">
        <f>IFERROR(VLOOKUP($A17,'★共通（5-1-1）'!$A$9:$AH$126,17,FALSE)&amp;"","")</f>
        <v/>
      </c>
      <c r="H17" s="107" t="str">
        <f>IFERROR(VLOOKUP($A17,'★共通（5-1-1）'!$A$9:$AH$126,18,FALSE)&amp;"","")</f>
        <v/>
      </c>
      <c r="I17" s="107" t="str">
        <f>IFERROR(VLOOKUP($A17,'★共通（5-1-1）'!$A$9:$AH$126,29,FALSE)&amp;"","")</f>
        <v/>
      </c>
      <c r="J17" s="107" t="str">
        <f>IFERROR(VLOOKUP($A17,'★共通（5-1-1）'!$A$9:$AH$126,34,FALSE)&amp;"","")</f>
        <v>56</v>
      </c>
      <c r="K17" s="65"/>
      <c r="L17" s="65"/>
      <c r="M17" s="65"/>
      <c r="N17" s="62"/>
      <c r="O17" s="59"/>
    </row>
    <row r="18" spans="1:15" ht="91.5" customHeight="1">
      <c r="A18" s="105">
        <v>47</v>
      </c>
      <c r="B18" s="105" t="str">
        <f>IFERROR(VLOOKUP($A18,'★共通（5-1-1）'!$A$9:$AH$126,2,FALSE)&amp;"","")</f>
        <v>介護報酬の見直し</v>
      </c>
      <c r="C18" s="106" t="str">
        <f>IFERROR(VLOOKUP($A18,'★共通（5-1-1）'!$A$9:$AH$126,3,FALSE)&amp;"","")</f>
        <v xml:space="preserve">特例居宅介護サービス費による地域の実情に応じたサービス提供の確保
</v>
      </c>
      <c r="D18" s="105" t="str">
        <f>IFERROR(VLOOKUP($A18,'★共通（5-1-1）'!$A$9:$AH$126,4,FALSE)&amp;"","")</f>
        <v/>
      </c>
      <c r="E18" s="19" t="str">
        <f>IFERROR(VLOOKUP($A18,'★共通（5-1-1）'!$A$9:$AH$126,5,FALSE)&amp;"","")</f>
        <v/>
      </c>
      <c r="F18" s="106" t="str">
        <f>IFERROR(VLOOKUP($A18,'★共通（5-1-1）'!$A$9:$AH$126,6,FALSE)&amp;"","")</f>
        <v>・中山間地域等において、地域の実情に応じた柔軟なサービス提供をより可能とする観点から、令和２年の地方分権改革に関する提案募集における提案（訪問看護ステーションごとに置くべき看護師等の員数を「従うべき基準」から「参酌すべき基準」とする）も踏まえ、特例居宅介護サービス費等の対象地域と特別地域加算の対象地域について、自治体からの申請を踏まえて、それぞれについて分けて指定を行う等の対応を行う。</v>
      </c>
      <c r="G18" s="107" t="str">
        <f>IFERROR(VLOOKUP($A18,'★共通（5-1-1）'!$A$9:$AH$126,17,FALSE)&amp;"","")</f>
        <v>64</v>
      </c>
      <c r="H18" s="107" t="str">
        <f>IFERROR(VLOOKUP($A18,'★共通（5-1-1）'!$A$9:$AH$126,18,FALSE)&amp;"","")</f>
        <v/>
      </c>
      <c r="I18" s="107" t="str">
        <f>IFERROR(VLOOKUP($A18,'★共通（5-1-1）'!$A$9:$AH$126,29,FALSE)&amp;"","")</f>
        <v>64</v>
      </c>
      <c r="J18" s="107" t="str">
        <f>IFERROR(VLOOKUP($A18,'★共通（5-1-1）'!$A$9:$AH$126,34,FALSE)&amp;"","")</f>
        <v>64</v>
      </c>
      <c r="K18" s="61"/>
      <c r="L18" s="61"/>
      <c r="M18" s="61"/>
      <c r="N18" s="61"/>
      <c r="O18" s="59"/>
    </row>
    <row r="19" spans="1:15" ht="288.75" customHeight="1">
      <c r="A19" s="105">
        <v>67</v>
      </c>
      <c r="B19" s="105" t="str">
        <f>IFERROR(VLOOKUP($A19,'★共通（5-1-1）'!$A$9:$AH$126,2,FALSE)&amp;"","")</f>
        <v>介護報酬の見直し</v>
      </c>
      <c r="C19" s="106" t="str">
        <f>IFERROR(VLOOKUP($A19,'★共通（5-1-1）'!$A$9:$AH$126,3,FALSE)&amp;"","")</f>
        <v>CHASE・VISIT 情報の収集・活用と PDCA サイクルの推進</v>
      </c>
      <c r="D19" s="105" t="str">
        <f>IFERROR(VLOOKUP($A19,'★共通（5-1-1）'!$A$9:$AH$126,4,FALSE)&amp;"","")</f>
        <v xml:space="preserve">科学的介護推進体制加算Ⅰ（新）
科学的介護推進体制加算Ⅱ（新）
※認知翔対応型通所介護/
個別機能訓練加算Ⅰ
個別機能訓練加算Ⅱ（新）
</v>
      </c>
      <c r="E19" s="19" t="str">
        <f>IFERROR(VLOOKUP($A19,'★共通（5-1-1）'!$A$9:$AH$126,5,FALSE)&amp;"","")</f>
        <v/>
      </c>
      <c r="F19" s="106" t="str">
        <f>IFERROR(VLOOKUP($A19,'★共通（5-1-1）'!$A$9:$AH$126,6,FALSE)&amp;"","")</f>
        <v xml:space="preserve">・介護サービスの質の評価と科学的介護の取組を推進し、介護サービスの質の向上を図る観点から、以下の見直しを行う。
　ア 施設系サービス、通所系サービス、居住系サービス、多機能系サービスについて、CHASE の収集項目の各領域（総論（ADL）、栄養、口腔・嚥下、認知症）について、事業所の全ての利用者に係るデータを横断的に CHASEに提出してフィードバックを受け、それに基づき事業所の特性やケアの在り方等を検証して、利用者のケアプランや計画に反映させる、事業所単位での PDCA サイクルの推進・ケアの質の向上の取組を評価する新たな加算を創設する。その際、提出・活用するデータについては、サービスごとの特性や事業所の入力負担等を勘案した項目とする。加えて、詳細な既往歴や服薬情報、家族の情報等より精度の高いフィードバックを受けることができる項目を提出・活用した場合には、更なる評価を行う区分を設ける。
　イ 施設系サービス、通所系サービス、居住系サービス、多機能系サービスについて、CHASE の収集項目の各領域に関連する加算等において、利用者ごとの計画書の作成とそれに基づくケアの実施・評価・改善等を通じたPDCA サイクルの取組に加えて、 CHASE・VISIT へのデータ提出とフィードバックの活用により更なる PDCA サイクルの推進・ケアの質の向上を図ることを評価・推進する。
　ウ 介護関連データの収集・活用及び PDCA サイクルによる科学的介護を推進していく観点から、全てのサービス（居宅介護支援を除く）について、CHASE・VISIT を活用した計画の作成や事業所単位での PDCA サイクルの推進、ケアの質の向上の取組を推奨する。居宅介護支援については、各利用者のデータ及びフィードバック情報のケアマネジメントへの活用を推奨する。
　エ CHASE・VISIT を一体的に運用する観点から、VISIT 情報についても上記の枠組みに位置付けて収集・活用する。
</v>
      </c>
      <c r="G19" s="107" t="str">
        <f>IFERROR(VLOOKUP($A19,'★共通（5-1-1）'!$A$9:$AH$126,17,FALSE)&amp;"","")</f>
        <v>93
・
94
・
95</v>
      </c>
      <c r="H19" s="107" t="str">
        <f>IFERROR(VLOOKUP($A19,'★共通（5-1-1）'!$A$9:$AH$126,18,FALSE)&amp;"","")</f>
        <v>93
・
94
・
95</v>
      </c>
      <c r="I19" s="107" t="str">
        <f>IFERROR(VLOOKUP($A19,'★共通（5-1-1）'!$A$9:$AH$126,29,FALSE)&amp;"","")</f>
        <v>93
・
94
・
95</v>
      </c>
      <c r="J19" s="107" t="str">
        <f>IFERROR(VLOOKUP($A19,'★共通（5-1-1）'!$A$9:$AH$126,34,FALSE)&amp;"","")</f>
        <v>93
・
94
・
95</v>
      </c>
      <c r="K19" s="64"/>
      <c r="L19" s="61"/>
      <c r="M19" s="72"/>
      <c r="N19" s="61"/>
      <c r="O19" s="59"/>
    </row>
    <row r="20" spans="1:15" ht="209.25" customHeight="1">
      <c r="A20" s="105">
        <v>80</v>
      </c>
      <c r="B20" s="105" t="str">
        <f>IFERROR(VLOOKUP($A20,'★共通（5-1-1）'!$A$9:$AH$126,2,FALSE)&amp;"","")</f>
        <v>人員基準・設備基準</v>
      </c>
      <c r="C20" s="106" t="str">
        <f>IFERROR(VLOOKUP($A20,'★共通（5-1-1）'!$A$9:$AH$126,3,FALSE)&amp;"","")</f>
        <v>人員配置基準における両立支援への配慮</v>
      </c>
      <c r="D20" s="105" t="str">
        <f>IFERROR(VLOOKUP($A20,'★共通（5-1-1）'!$A$9:$AH$126,4,FALSE)&amp;"","")</f>
        <v/>
      </c>
      <c r="E20" s="19" t="str">
        <f>IFERROR(VLOOKUP($A20,'★共通（5-1-1）'!$A$9:$AH$126,5,FALSE)&amp;"","")</f>
        <v/>
      </c>
      <c r="F20" s="106" t="str">
        <f>IFERROR(VLOOKUP($A20,'★共通（5-1-1）'!$A$9:$AH$126,6,FALSE)&amp;"","")</f>
        <v>・介護現場において、仕事と育児や介護との両立が可能となる環境整備を進め、職員の離職防止・定着促進を図る観点から、各サービスの人員配置基準や報酬算定について、以下の見直しを行う。
　ア 「常勤」の計算に当たり、職員が育児・介護休業法による育児の短時間勤務制度を利用する場合に加えて、介護の短時間勤務制度等を利用する場合にも、週 30 時間以上の勤務で「常勤」として扱うことを認める。
　イ 「常勤換算方法」の計算に当たり、職員が育児・介護休業法による短時間勤務制度等を利用する場合、週 30 時間以上の勤務で常勤換算での計算上も１（常勤）と扱うことを認める。
　ウ 人員配置基準や報酬算定において「常勤」での配置が求められる職員が、産前産後休業や育児・介護休業等を取得した場合に、同等の資質を有する複数の非常勤職員を常勤換算することで、人員配置基準を満たすことを認める。
　エ ウの場合において、常勤職員の割合を要件とするサービス提供体制強化加算等の加算について、産前産後休業や育児・介護休業等を取得した当該職員についても常勤職員の割合に含めることを認める。</v>
      </c>
      <c r="G20" s="107" t="str">
        <f>IFERROR(VLOOKUP($A20,'★共通（5-1-1）'!$A$9:$AH$126,17,FALSE)&amp;"","")</f>
        <v>114</v>
      </c>
      <c r="H20" s="107" t="str">
        <f>IFERROR(VLOOKUP($A20,'★共通（5-1-1）'!$A$9:$AH$126,18,FALSE)&amp;"","")</f>
        <v>114</v>
      </c>
      <c r="I20" s="107" t="str">
        <f>IFERROR(VLOOKUP($A20,'★共通（5-1-1）'!$A$9:$AH$126,29,FALSE)&amp;"","")</f>
        <v>114</v>
      </c>
      <c r="J20" s="107" t="str">
        <f>IFERROR(VLOOKUP($A20,'★共通（5-1-1）'!$A$9:$AH$126,34,FALSE)&amp;"","")</f>
        <v>114</v>
      </c>
      <c r="K20" s="61"/>
      <c r="L20" s="61"/>
      <c r="M20" s="61"/>
      <c r="N20" s="61"/>
      <c r="O20" s="59"/>
    </row>
    <row r="21" spans="1:15" ht="59.25" customHeight="1">
      <c r="A21" s="105">
        <v>81</v>
      </c>
      <c r="B21" s="105" t="str">
        <f>IFERROR(VLOOKUP($A21,'★共通（5-1-1）'!$A$9:$AH$126,2,FALSE)&amp;"","")</f>
        <v>運営基準の見直し</v>
      </c>
      <c r="C21" s="106" t="str">
        <f>IFERROR(VLOOKUP($A21,'★共通（5-1-1）'!$A$9:$AH$126,3,FALSE)&amp;"","")</f>
        <v>ハラスメント対策の強化</v>
      </c>
      <c r="D21" s="105" t="str">
        <f>IFERROR(VLOOKUP($A21,'★共通（5-1-1）'!$A$9:$AH$126,4,FALSE)&amp;"","")</f>
        <v/>
      </c>
      <c r="E21" s="19" t="str">
        <f>IFERROR(VLOOKUP($A21,'★共通（5-1-1）'!$A$9:$AH$126,5,FALSE)&amp;"","")</f>
        <v/>
      </c>
      <c r="F21" s="106" t="str">
        <f>IFERROR(VLOOKUP($A21,'★共通（5-1-1）'!$A$9:$AH$126,6,FALSE)&amp;"","")</f>
        <v>・介護サービス事業者の適切なハラスメント対策を強化する観点から、全ての介護サービス事業者に、男女雇用機会均等法等におけるハラスメント対策に関する事業者の責務を踏まえつつ、ハラスメント対策を求めることとする。</v>
      </c>
      <c r="G21" s="107" t="str">
        <f>IFERROR(VLOOKUP($A21,'★共通（5-1-1）'!$A$9:$AH$126,17,FALSE)&amp;"","")</f>
        <v>115</v>
      </c>
      <c r="H21" s="107" t="str">
        <f>IFERROR(VLOOKUP($A21,'★共通（5-1-1）'!$A$9:$AH$126,18,FALSE)&amp;"","")</f>
        <v>115</v>
      </c>
      <c r="I21" s="107" t="str">
        <f>IFERROR(VLOOKUP($A21,'★共通（5-1-1）'!$A$9:$AH$126,29,FALSE)&amp;"","")</f>
        <v>115</v>
      </c>
      <c r="J21" s="107" t="str">
        <f>IFERROR(VLOOKUP($A21,'★共通（5-1-1）'!$A$9:$AH$126,34,FALSE)&amp;"","")</f>
        <v>115</v>
      </c>
      <c r="K21" s="61"/>
      <c r="L21" s="61"/>
      <c r="M21" s="61"/>
      <c r="N21" s="61"/>
      <c r="O21" s="59"/>
    </row>
    <row r="22" spans="1:15" ht="135.75" customHeight="1">
      <c r="A22" s="105">
        <v>85</v>
      </c>
      <c r="B22" s="105" t="str">
        <f>IFERROR(VLOOKUP($A22,'★共通（5-1-1）'!$A$9:$AH$126,2,FALSE)&amp;"","")</f>
        <v>運営基準の見直し</v>
      </c>
      <c r="C22" s="106" t="str">
        <f>IFERROR(VLOOKUP($A22,'★共通（5-1-1）'!$A$9:$AH$126,3,FALSE)&amp;"","")</f>
        <v>会議や多職種連携における ICT の活用</v>
      </c>
      <c r="D22" s="105" t="str">
        <f>IFERROR(VLOOKUP($A22,'★共通（5-1-1）'!$A$9:$AH$126,4,FALSE)&amp;"","")</f>
        <v/>
      </c>
      <c r="E22" s="19" t="str">
        <f>IFERROR(VLOOKUP($A22,'★共通（5-1-1）'!$A$9:$AH$126,5,FALSE)&amp;"","")</f>
        <v/>
      </c>
      <c r="F22" s="106" t="str">
        <f>IFERROR(VLOOKUP($A22,'★共通（5-1-1）'!$A$9:$AH$126,6,FALSE)&amp;"","")</f>
        <v>・運営基準や加算の要件等において実施が求められる各種会議等（利用者の居宅を訪問しての実施が求められるものを除く）について、感染防止や多職種連携の促進の観点から、以下の見直しを行う。
　ア 利用者等が参加せず、医療・介護の関係者のみで実施するものについて、「医療・介護関係事業者における個人情報の適切な取扱のためのガイダンス」及び「医療情報システムの安全管理に関するガイドライン」等を参考にして、テレビ電話等を活用しての実施を認める。
　イ 利用者等が参加して実施するものについて、上記に加えて、利用者等の同意を得た上で、テレビ電話等を活用しての実施を認める。</v>
      </c>
      <c r="G22" s="107" t="str">
        <f>IFERROR(VLOOKUP($A22,'★共通（5-1-1）'!$A$9:$AH$126,17,FALSE)&amp;"","")</f>
        <v>120</v>
      </c>
      <c r="H22" s="107" t="str">
        <f>IFERROR(VLOOKUP($A22,'★共通（5-1-1）'!$A$9:$AH$126,18,FALSE)&amp;"","")</f>
        <v>120</v>
      </c>
      <c r="I22" s="107" t="str">
        <f>IFERROR(VLOOKUP($A22,'★共通（5-1-1）'!$A$9:$AH$126,29,FALSE)&amp;"","")</f>
        <v>120</v>
      </c>
      <c r="J22" s="107" t="str">
        <f>IFERROR(VLOOKUP($A22,'★共通（5-1-1）'!$A$9:$AH$126,34,FALSE)&amp;"","")</f>
        <v>120</v>
      </c>
    </row>
    <row r="23" spans="1:15" ht="102.75" customHeight="1">
      <c r="A23" s="105">
        <v>97</v>
      </c>
      <c r="B23" s="105" t="str">
        <f>IFERROR(VLOOKUP($A23,'★共通（5-1-1）'!$A$9:$AH$126,2,FALSE)&amp;"","")</f>
        <v>人員基準・設備基準</v>
      </c>
      <c r="C23" s="106" t="str">
        <f>IFERROR(VLOOKUP($A23,'★共通（5-1-1）'!$A$9:$AH$126,3,FALSE)&amp;"","")</f>
        <v>利用者への説明・同意等に係る見直し</v>
      </c>
      <c r="D23" s="105" t="str">
        <f>IFERROR(VLOOKUP($A23,'★共通（5-1-1）'!$A$9:$AH$126,4,FALSE)&amp;"","")</f>
        <v/>
      </c>
      <c r="E23" s="19" t="str">
        <f>IFERROR(VLOOKUP($A23,'★共通（5-1-1）'!$A$9:$AH$126,5,FALSE)&amp;"","")</f>
        <v/>
      </c>
      <c r="F23" s="106" t="str">
        <f>IFERROR(VLOOKUP($A23,'★共通（5-1-1）'!$A$9:$AH$126,6,FALSE)&amp;"","")</f>
        <v xml:space="preserve">・利用者の利便性向上や介護サービス事業者の業務負担軽減の観点から、政府の方針も踏まえ、ケアプランや重要事項説明書等における利用者等への説明・同意について、以下の見直しを行う。
　ア 書面で説明・同意等を行うものについて、電磁的記録による対応を原則認めることとする。
　イ 利用者等の署名・押印について、求めないことが可能であること及びその場合の代替手段を明示するとともに、様式例から押印欄を削除する。
</v>
      </c>
      <c r="G23" s="107" t="str">
        <f>IFERROR(VLOOKUP($A23,'★共通（5-1-1）'!$A$9:$AH$126,17,FALSE)&amp;"","")</f>
        <v>136</v>
      </c>
      <c r="H23" s="107" t="str">
        <f>IFERROR(VLOOKUP($A23,'★共通（5-1-1）'!$A$9:$AH$126,18,FALSE)&amp;"","")</f>
        <v>136</v>
      </c>
      <c r="I23" s="107" t="str">
        <f>IFERROR(VLOOKUP($A23,'★共通（5-1-1）'!$A$9:$AH$126,29,FALSE)&amp;"","")</f>
        <v>136</v>
      </c>
      <c r="J23" s="107" t="str">
        <f>IFERROR(VLOOKUP($A23,'★共通（5-1-1）'!$A$9:$AH$126,34,FALSE)&amp;"","")</f>
        <v>136</v>
      </c>
    </row>
    <row r="24" spans="1:15" ht="89.25" customHeight="1">
      <c r="A24" s="105">
        <v>98</v>
      </c>
      <c r="B24" s="105" t="str">
        <f>IFERROR(VLOOKUP($A24,'★共通（5-1-1）'!$A$9:$AH$126,2,FALSE)&amp;"","")</f>
        <v>基本方針・指定基準等</v>
      </c>
      <c r="C24" s="106" t="str">
        <f>IFERROR(VLOOKUP($A24,'★共通（5-1-1）'!$A$9:$AH$126,3,FALSE)&amp;"","")</f>
        <v>員数の記載や変更届出の明確化</v>
      </c>
      <c r="D24" s="105" t="str">
        <f>IFERROR(VLOOKUP($A24,'★共通（5-1-1）'!$A$9:$AH$126,4,FALSE)&amp;"","")</f>
        <v/>
      </c>
      <c r="E24" s="19" t="str">
        <f>IFERROR(VLOOKUP($A24,'★共通（5-1-1）'!$A$9:$AH$126,5,FALSE)&amp;"","")</f>
        <v/>
      </c>
      <c r="F24" s="106" t="str">
        <f>IFERROR(VLOOKUP($A24,'★共通（5-1-1）'!$A$9:$AH$126,6,FALSE)&amp;"","")</f>
        <v>・介護サービス事業者の業務負担軽減やいわゆるローカルルールの解消を図る観点から、運営規程や重要事項説明書に記載する従業員の「員数」について、「○○人以上」と記載することが可能であること及び運営規程における「従業者の職種、員数及び職務の内容」について、その変更の届出は年１回で足りることを明確化する。</v>
      </c>
      <c r="G24" s="107" t="str">
        <f>IFERROR(VLOOKUP($A24,'★共通（5-1-1）'!$A$9:$AH$126,17,FALSE)&amp;"","")</f>
        <v>137</v>
      </c>
      <c r="H24" s="107" t="str">
        <f>IFERROR(VLOOKUP($A24,'★共通（5-1-1）'!$A$9:$AH$126,18,FALSE)&amp;"","")</f>
        <v>137</v>
      </c>
      <c r="I24" s="107" t="str">
        <f>IFERROR(VLOOKUP($A24,'★共通（5-1-1）'!$A$9:$AH$126,29,FALSE)&amp;"","")</f>
        <v>137</v>
      </c>
      <c r="J24" s="107" t="str">
        <f>IFERROR(VLOOKUP($A24,'★共通（5-1-1）'!$A$9:$AH$126,34,FALSE)&amp;"","")</f>
        <v>137</v>
      </c>
    </row>
    <row r="25" spans="1:15" ht="87" customHeight="1">
      <c r="A25" s="105">
        <v>99</v>
      </c>
      <c r="B25" s="105" t="str">
        <f>IFERROR(VLOOKUP($A25,'★共通（5-1-1）'!$A$9:$AH$126,2,FALSE)&amp;"","")</f>
        <v>運営基準の見直し</v>
      </c>
      <c r="C25" s="106" t="str">
        <f>IFERROR(VLOOKUP($A25,'★共通（5-1-1）'!$A$9:$AH$126,3,FALSE)&amp;"","")</f>
        <v>記録の保存等に係る見直し</v>
      </c>
      <c r="D25" s="105" t="str">
        <f>IFERROR(VLOOKUP($A25,'★共通（5-1-1）'!$A$9:$AH$126,4,FALSE)&amp;"","")</f>
        <v/>
      </c>
      <c r="E25" s="19" t="str">
        <f>IFERROR(VLOOKUP($A25,'★共通（5-1-1）'!$A$9:$AH$126,5,FALSE)&amp;"","")</f>
        <v/>
      </c>
      <c r="F25" s="106" t="str">
        <f>IFERROR(VLOOKUP($A25,'★共通（5-1-1）'!$A$9:$AH$126,6,FALSE)&amp;"","")</f>
        <v>・介護サービス事業者の業務負担軽減やいわゆるローカルルールの解消を図る観点から、介護サービス事業者における諸記録の保存、交付等について、適切な個人情報の取り扱いを求めた上で、電磁的な対応を原則認めることとし、その範囲を明確化する。また、記録の保存期間について、他の制度の取り扱いも参考としつつ、明確化を図る。</v>
      </c>
      <c r="G25" s="107" t="str">
        <f>IFERROR(VLOOKUP($A25,'★共通（5-1-1）'!$A$9:$AH$126,17,FALSE)&amp;"","")</f>
        <v>138</v>
      </c>
      <c r="H25" s="107" t="str">
        <f>IFERROR(VLOOKUP($A25,'★共通（5-1-1）'!$A$9:$AH$126,18,FALSE)&amp;"","")</f>
        <v>138</v>
      </c>
      <c r="I25" s="107" t="str">
        <f>IFERROR(VLOOKUP($A25,'★共通（5-1-1）'!$A$9:$AH$126,29,FALSE)&amp;"","")</f>
        <v>138</v>
      </c>
      <c r="J25" s="107" t="str">
        <f>IFERROR(VLOOKUP($A25,'★共通（5-1-1）'!$A$9:$AH$126,34,FALSE)&amp;"","")</f>
        <v>138</v>
      </c>
    </row>
    <row r="26" spans="1:15" ht="74.25" customHeight="1">
      <c r="A26" s="105">
        <v>100</v>
      </c>
      <c r="B26" s="105" t="str">
        <f>IFERROR(VLOOKUP($A26,'★共通（5-1-1）'!$A$9:$AH$126,2,FALSE)&amp;"","")</f>
        <v>運営基準の見直し</v>
      </c>
      <c r="C26" s="106" t="str">
        <f>IFERROR(VLOOKUP($A26,'★共通（5-1-1）'!$A$9:$AH$126,3,FALSE)&amp;"","")</f>
        <v>運営規程等の掲示に係る見直し</v>
      </c>
      <c r="D26" s="105" t="str">
        <f>IFERROR(VLOOKUP($A26,'★共通（5-1-1）'!$A$9:$AH$126,4,FALSE)&amp;"","")</f>
        <v/>
      </c>
      <c r="E26" s="19" t="str">
        <f>IFERROR(VLOOKUP($A26,'★共通（5-1-1）'!$A$9:$AH$126,5,FALSE)&amp;"","")</f>
        <v/>
      </c>
      <c r="F26" s="106" t="str">
        <f>IFERROR(VLOOKUP($A26,'★共通（5-1-1）'!$A$9:$AH$126,6,FALSE)&amp;"","")</f>
        <v>・介護サービス事業者の業務負担軽減や利用者の利便性の向上を図る観点から、運営規程等の重要事項について、事業所の掲示だけでなく、閲覧可能な形でファイル等で備え置くこと等を可能とする。</v>
      </c>
      <c r="G26" s="107" t="str">
        <f>IFERROR(VLOOKUP($A26,'★共通（5-1-1）'!$A$9:$AH$126,17,FALSE)&amp;"","")</f>
        <v>139</v>
      </c>
      <c r="H26" s="107" t="str">
        <f>IFERROR(VLOOKUP($A26,'★共通（5-1-1）'!$A$9:$AH$126,18,FALSE)&amp;"","")</f>
        <v>139</v>
      </c>
      <c r="I26" s="107" t="str">
        <f>IFERROR(VLOOKUP($A26,'★共通（5-1-1）'!$A$9:$AH$126,29,FALSE)&amp;"","")</f>
        <v>139</v>
      </c>
      <c r="J26" s="107" t="str">
        <f>IFERROR(VLOOKUP($A26,'★共通（5-1-1）'!$A$9:$AH$126,34,FALSE)&amp;"","")</f>
        <v>139</v>
      </c>
    </row>
    <row r="27" spans="1:15" ht="190.5" customHeight="1">
      <c r="A27" s="105">
        <v>111</v>
      </c>
      <c r="B27" s="105" t="str">
        <f>IFERROR(VLOOKUP($A27,'★共通（5-1-1）'!$A$9:$AH$126,2,FALSE)&amp;"","")</f>
        <v>介護報酬の見直し</v>
      </c>
      <c r="C27" s="106" t="str">
        <f>IFERROR(VLOOKUP($A27,'★共通（5-1-1）'!$A$9:$AH$126,3,FALSE)&amp;"","")</f>
        <v>生活援助の訪問回数の多い利用者等のケアプランの検証</v>
      </c>
      <c r="D27" s="105" t="str">
        <f>IFERROR(VLOOKUP($A27,'★共通（5-1-1）'!$A$9:$AH$126,4,FALSE)&amp;"","")</f>
        <v/>
      </c>
      <c r="E27" s="19" t="str">
        <f>IFERROR(VLOOKUP($A27,'★共通（5-1-1）'!$A$9:$AH$126,5,FALSE)&amp;"","")</f>
        <v/>
      </c>
      <c r="F27" s="106" t="str">
        <f>IFERROR(VLOOKUP($A27,'★共通（5-1-1）'!$A$9:$AH$126,6,FALSE)&amp;"","")</f>
        <v xml:space="preserve">・平成30 年度介護報酬改定において導入された生活援助の訪問回数が多い利用者のケアプランの検証の仕組みについて、実施の状況や効果を踏まえて、ケアマネジャーや市町村の事務負担にも配慮して、届出のあったケアプランの検証の仕方や届出頻度について、見直しを行う。具体的には、検証の仕方について、地域ケア会議のみならず、行政職員やリハビリテーション専門職を派遣する形で行うサービス担当者会議等での対応を可能とするとともに、届出頻度について、検証したケアプランの次回の届出は１年後とする。
また、より利用者の意向や状態像に合った訪問介護の提供につなげることのできるケアプランの作成に資するよう、検証方法として効率的で訪問介護サービスの利用制限にはつながらない仕組みが求められていることを踏まえ、区分支給限度基準額の利用割合が高く、かつ、訪問介護が利用サービスの大部分を占める等のケアプランを作成する居宅介護支援事業者を事業所単位で抽出するなどの点検・検証の仕組みを導入する。効率的な点検・検証の仕組みの周知期間の確保等のため、10 月から施行する。
</v>
      </c>
      <c r="G27" s="107" t="str">
        <f>IFERROR(VLOOKUP($A27,'★共通（5-1-1）'!$A$9:$AH$126,17,FALSE)&amp;"","")</f>
        <v/>
      </c>
      <c r="H27" s="107" t="str">
        <f>IFERROR(VLOOKUP($A27,'★共通（5-1-1）'!$A$9:$AH$126,18,FALSE)&amp;"","")</f>
        <v/>
      </c>
      <c r="I27" s="107" t="str">
        <f>IFERROR(VLOOKUP($A27,'★共通（5-1-1）'!$A$9:$AH$126,29,FALSE)&amp;"","")</f>
        <v>152</v>
      </c>
      <c r="J27" s="107" t="str">
        <f>IFERROR(VLOOKUP($A27,'★共通（5-1-1）'!$A$9:$AH$126,34,FALSE)&amp;"","")</f>
        <v/>
      </c>
      <c r="K27" s="55"/>
      <c r="L27" s="55"/>
      <c r="M27" s="55"/>
    </row>
    <row r="28" spans="1:15" ht="235.5" customHeight="1">
      <c r="A28" s="105">
        <v>112</v>
      </c>
      <c r="B28" s="105" t="str">
        <f>IFERROR(VLOOKUP($A28,'★共通（5-1-1）'!$A$9:$AH$126,2,FALSE)&amp;"","")</f>
        <v>運営基準の見直し</v>
      </c>
      <c r="C28" s="106" t="str">
        <f>IFERROR(VLOOKUP($A28,'★共通（5-1-1）'!$A$9:$AH$126,3,FALSE)&amp;"","")</f>
        <v>サービス付き高齢者向け住宅等における適正なサービス提供の確保</v>
      </c>
      <c r="D28" s="105" t="str">
        <f>IFERROR(VLOOKUP($A28,'★共通（5-1-1）'!$A$9:$AH$126,4,FALSE)&amp;"","")</f>
        <v/>
      </c>
      <c r="E28" s="19" t="str">
        <f>IFERROR(VLOOKUP($A28,'★共通（5-1-1）'!$A$9:$AH$126,5,FALSE)&amp;"","")</f>
        <v/>
      </c>
      <c r="F28" s="106" t="str">
        <f>IFERROR(VLOOKUP($A28,'★共通（5-1-1）'!$A$9:$AH$126,6,FALSE)&amp;"","")</f>
        <v xml:space="preserve">・サービス付き高齢者向け住宅等における適正なサービス提供を確保する観点から、以下の対応を行う。
　ア 訪問系サービス（定期巡回・随時対応型訪問介護看護を除く）、通所系サービス（地域密着型通所介護、認知症対応型通所介護を除く）及び福祉用具貸与について、事業所と同一の建物に居住する利用者に対してサービス提供を行う場合には、当該建物に居住する利用者以外に対してもサービス提供を行うよう努めることとする。また、事業所を市町村等が指定する際に、例えば、当該事業所の利用者のうち一定割合以上を当該事業所に併設する集合住宅以外の利用者とするよう努める、あるいはしなければならない等の条件を付することは差し支えないことを明確化する。
　イ 同一のサービス付き高齢者向け住宅等に居住する者のケアプランについて、区分支給限度基準額の利用割合が高い者が多い場合に、併設事業所の特定を行いつつ、当該ケアプランを作成する居宅介護支援事業者を事業所単位で抽出するなどの点検・検証を行うとともに、サービス付き高齢者向け住宅等における家賃の確認や利用者のケアプランの確認を行うことなどを通じて、介護保険サービスが入居者の自立支援等につながっているかの観点も考慮しながら、指導監督権限を持つ自治体による更なる指導の徹底を図る。居宅介護支援事業所を事業所単位で抽出するなどの点検・検証については、効率的な点検・検証の仕組みの周知期間の確保等のため、10 月から施行する。
</v>
      </c>
      <c r="G28" s="107" t="str">
        <f>IFERROR(VLOOKUP($A28,'★共通（5-1-1）'!$A$9:$AH$126,17,FALSE)&amp;"","")</f>
        <v>153</v>
      </c>
      <c r="H28" s="107" t="str">
        <f>IFERROR(VLOOKUP($A28,'★共通（5-1-1）'!$A$9:$AH$126,18,FALSE)&amp;"","")</f>
        <v/>
      </c>
      <c r="I28" s="107" t="str">
        <f>IFERROR(VLOOKUP($A28,'★共通（5-1-1）'!$A$9:$AH$126,29,FALSE)&amp;"","")</f>
        <v>153</v>
      </c>
      <c r="J28" s="107" t="str">
        <f>IFERROR(VLOOKUP($A28,'★共通（5-1-1）'!$A$9:$AH$126,34,FALSE)&amp;"","")</f>
        <v/>
      </c>
    </row>
    <row r="29" spans="1:15" ht="89.25" customHeight="1">
      <c r="A29" s="105">
        <v>114</v>
      </c>
      <c r="B29" s="105" t="str">
        <f>IFERROR(VLOOKUP($A29,'★共通（5-1-1）'!$A$9:$AH$126,2,FALSE)&amp;"","")</f>
        <v>介護報酬の見直し</v>
      </c>
      <c r="C29" s="106" t="str">
        <f>IFERROR(VLOOKUP($A29,'★共通（5-1-1）'!$A$9:$AH$126,3,FALSE)&amp;"","")</f>
        <v>居宅介護支援における（看護）小規模多機能型居宅介護事業所連携加算の廃止</v>
      </c>
      <c r="D29" s="105" t="str">
        <f>IFERROR(VLOOKUP($A29,'★共通（5-1-1）'!$A$9:$AH$126,4,FALSE)&amp;"","")</f>
        <v>小規模多機能型居宅介護事業所連携加算（廃止）
介護予防小規模多機能型居宅介護事業所連携加算（廃止）
看護小規模多機能型居宅介護事業所連携加算（廃止）</v>
      </c>
      <c r="E29" s="19" t="str">
        <f>IFERROR(VLOOKUP($A29,'★共通（5-1-1）'!$A$9:$AH$126,5,FALSE)&amp;"","")</f>
        <v/>
      </c>
      <c r="F29" s="106" t="str">
        <f>IFERROR(VLOOKUP($A29,'★共通（5-1-1）'!$A$9:$AH$126,6,FALSE)&amp;"","")</f>
        <v xml:space="preserve">・（看護）小規模多機能型居宅介護事業所連携加算について、算定実績を踏まえて、廃止する。
※ 3（１）②リハビリテーションマネジメント加算の見直し、⑨通所介護における個別機能訓練加算の見直し、⑭施設系サービスにおける口腔衛生管理の強化、⑮施設系サービスにおける栄養マネジメントの充実、5（１）⑨介護医療院の移行定着支援加算の廃止、⑩介護職員処遇改善加算（Ⅳ）及び（Ⅴ）の廃止も参照。
</v>
      </c>
      <c r="G29" s="107" t="str">
        <f>IFERROR(VLOOKUP($A29,'★共通（5-1-1）'!$A$9:$AH$126,17,FALSE)&amp;"","")</f>
        <v/>
      </c>
      <c r="H29" s="107" t="str">
        <f>IFERROR(VLOOKUP($A29,'★共通（5-1-1）'!$A$9:$AH$126,18,FALSE)&amp;"","")</f>
        <v/>
      </c>
      <c r="I29" s="107" t="str">
        <f>IFERROR(VLOOKUP($A29,'★共通（5-1-1）'!$A$9:$AH$126,29,FALSE)&amp;"","")</f>
        <v>156</v>
      </c>
      <c r="J29" s="107" t="str">
        <f>IFERROR(VLOOKUP($A29,'★共通（5-1-1）'!$A$9:$AH$126,34,FALSE)&amp;"","")</f>
        <v/>
      </c>
    </row>
    <row r="30" spans="1:15" ht="99" customHeight="1">
      <c r="A30" s="105">
        <v>116</v>
      </c>
      <c r="B30" s="105" t="str">
        <f>IFERROR(VLOOKUP($A30,'★共通（5-1-1）'!$A$9:$AH$126,2,FALSE)&amp;"","")</f>
        <v>運営基準の見直し</v>
      </c>
      <c r="C30" s="106" t="str">
        <f>IFERROR(VLOOKUP($A30,'★共通（5-1-1）'!$A$9:$AH$126,3,FALSE)&amp;"","")</f>
        <v>高齢者虐待防止の推進</v>
      </c>
      <c r="D30" s="105" t="str">
        <f>IFERROR(VLOOKUP($A30,'★共通（5-1-1）'!$A$9:$AH$126,4,FALSE)&amp;"","")</f>
        <v/>
      </c>
      <c r="E30" s="19" t="str">
        <f>IFERROR(VLOOKUP($A30,'★共通（5-1-1）'!$A$9:$AH$126,5,FALSE)&amp;"","")</f>
        <v/>
      </c>
      <c r="F30" s="106" t="str">
        <f>IFERROR(VLOOKUP($A30,'★共通（5-1-1）'!$A$9:$AH$126,6,FALSE)&amp;"","")</f>
        <v>・障害福祉サービスにおける対応も踏まえ、全ての介護サービス事業者を対象に、利用者の人権の擁護、虐待の防止等の観点から、虐待の発生又はその再発を防止するための委員会の開催、指針の整備、研修の実施、担当者を定めることを義務づける。その際、３年の経過措置期間を設けることとする。</v>
      </c>
      <c r="G30" s="107" t="str">
        <f>IFERROR(VLOOKUP($A30,'★共通（5-1-1）'!$A$9:$AH$126,17,FALSE)&amp;"","")</f>
        <v>159</v>
      </c>
      <c r="H30" s="107" t="str">
        <f>IFERROR(VLOOKUP($A30,'★共通（5-1-1）'!$A$9:$AH$126,18,FALSE)&amp;"","")</f>
        <v>159</v>
      </c>
      <c r="I30" s="107" t="str">
        <f>IFERROR(VLOOKUP($A30,'★共通（5-1-1）'!$A$9:$AH$126,29,FALSE)&amp;"","")</f>
        <v>159</v>
      </c>
      <c r="J30" s="107" t="str">
        <f>IFERROR(VLOOKUP($A30,'★共通（5-1-1）'!$A$9:$AH$126,34,FALSE)&amp;"","")</f>
        <v>159</v>
      </c>
    </row>
    <row r="31" spans="1:15" ht="212.25" customHeight="1">
      <c r="A31" s="105">
        <v>118</v>
      </c>
      <c r="B31" s="105" t="str">
        <f>IFERROR(VLOOKUP($A31,'★共通（5-1-1）'!$A$9:$AH$126,2,FALSE)&amp;"","")</f>
        <v>基本方針・指定基準等</v>
      </c>
      <c r="C31" s="106" t="str">
        <f>IFERROR(VLOOKUP($A31,'★共通（5-1-1）'!$A$9:$AH$126,3,FALSE)&amp;"","")</f>
        <v>地域区分</v>
      </c>
      <c r="D31" s="105" t="str">
        <f>IFERROR(VLOOKUP($A31,'★共通（5-1-1）'!$A$9:$AH$126,4,FALSE)&amp;"","")</f>
        <v/>
      </c>
      <c r="E31" s="19" t="str">
        <f>IFERROR(VLOOKUP($A31,'★共通（5-1-1）'!$A$9:$AH$126,5,FALSE)&amp;"","")</f>
        <v/>
      </c>
      <c r="F31" s="106" t="str">
        <f>IFERROR(VLOOKUP($A31,'★共通（5-1-1）'!$A$9:$AH$126,6,FALSE)&amp;"","")</f>
        <v>・地域区分については、「居宅介護支援事業所の管理者要件等に関する審議報告」（令和元年12 月17 日社会保障審議会介護給付費分科会）において、特例（※１）と経過措置（※２）の適用について、対象地域に対して、関係者の意見を踏まえて適切に判断するよう求めるとともに、新たな設定方法の適用についての意向を十分に確認した上で、財政中立の原則の下、令和３年度介護報酬改定において実施することが適当であるとされた。これを受けて、自治体に対して地域区分に関する意向調査を行ったところであり、その結果を令和３年度からの地域区分の級地に反映する。
（※１）隣接地域全ての地域区分が、当該地域より高い又は低い地域について、当該地域の地域区分の設定値から隣接地域の地域区分の中で一番低い区分までの範囲内で選択できることとする。あわせて、隣接地域の中に地域区分が高い地域が複数あり、その地域と当該地域の級地の差が４級地以上ある地域手当の設定がない地域（０％）又は・ 隣接地域の中に地域区分が低い地域が複数あり、その地域と当該地域の級地の差が４級地以上ある地域について、当該地域の地域区分の設定値から隣接地域のうち一番低い区分までの範囲内において区分を選択できることとする。
（※２）当該地域における平成27～29 年度の地域区分の設定値から地域区分の設定方法を適用した後の最終的な設定値までの範囲内で設定を可能とするもの（令和５年度末まで）</v>
      </c>
      <c r="G31" s="107" t="str">
        <f>IFERROR(VLOOKUP($A31,'★共通（5-1-1）'!$A$9:$AH$126,17,FALSE)&amp;"","")</f>
        <v>161
・
162</v>
      </c>
      <c r="H31" s="107" t="str">
        <f>IFERROR(VLOOKUP($A31,'★共通（5-1-1）'!$A$9:$AH$126,18,FALSE)&amp;"","")</f>
        <v>161
・
162</v>
      </c>
      <c r="I31" s="107" t="str">
        <f>IFERROR(VLOOKUP($A31,'★共通（5-1-1）'!$A$9:$AH$126,29,FALSE)&amp;"","")</f>
        <v>161
・
162</v>
      </c>
      <c r="J31" s="107" t="str">
        <f>IFERROR(VLOOKUP($A31,'★共通（5-1-1）'!$A$9:$AH$126,34,FALSE)&amp;"","")</f>
        <v>161
・
162</v>
      </c>
    </row>
    <row r="32" spans="1:15" ht="96.75" customHeight="1">
      <c r="C32" s="58"/>
      <c r="D32" s="53"/>
      <c r="E32" s="59"/>
      <c r="F32" s="58"/>
    </row>
    <row r="33" spans="3:6" ht="96.75" customHeight="1">
      <c r="C33" s="58"/>
      <c r="D33" s="53"/>
      <c r="E33" s="59"/>
      <c r="F33" s="58"/>
    </row>
    <row r="34" spans="3:6" ht="96.75" customHeight="1">
      <c r="C34" s="58"/>
      <c r="D34" s="53"/>
      <c r="E34" s="59"/>
      <c r="F34" s="58"/>
    </row>
    <row r="35" spans="3:6" ht="96.75" customHeight="1">
      <c r="C35" s="58"/>
      <c r="D35" s="53"/>
      <c r="E35" s="59"/>
      <c r="F35" s="58"/>
    </row>
    <row r="36" spans="3:6" ht="96.75" customHeight="1">
      <c r="C36" s="58"/>
      <c r="D36" s="53"/>
      <c r="E36" s="59"/>
      <c r="F36" s="58"/>
    </row>
    <row r="37" spans="3:6" ht="96.75" customHeight="1">
      <c r="C37" s="58"/>
      <c r="D37" s="53"/>
      <c r="E37" s="59"/>
      <c r="F37" s="58"/>
    </row>
    <row r="38" spans="3:6" ht="96.75" customHeight="1">
      <c r="C38" s="58"/>
      <c r="D38" s="53"/>
      <c r="E38" s="59"/>
      <c r="F38" s="94"/>
    </row>
    <row r="39" spans="3:6" ht="96.75" customHeight="1">
      <c r="C39" s="58"/>
      <c r="D39" s="53"/>
      <c r="E39" s="59"/>
      <c r="F39" s="94"/>
    </row>
    <row r="40" spans="3:6" ht="96.75" customHeight="1"/>
    <row r="41" spans="3:6" ht="96.75" customHeight="1"/>
    <row r="42" spans="3:6" ht="96.75" customHeight="1"/>
    <row r="43" spans="3:6" ht="96.75" customHeight="1"/>
    <row r="44" spans="3:6" ht="96.75" customHeight="1"/>
    <row r="45" spans="3:6" ht="96.75" customHeight="1"/>
    <row r="46" spans="3:6" ht="96.75" customHeight="1"/>
  </sheetData>
  <autoFilter ref="A6:O31"/>
  <mergeCells count="9">
    <mergeCell ref="B1:J1"/>
    <mergeCell ref="B2:J2"/>
    <mergeCell ref="B3:J3"/>
    <mergeCell ref="B5:B7"/>
    <mergeCell ref="C5:C7"/>
    <mergeCell ref="E5:E7"/>
    <mergeCell ref="F5:F7"/>
    <mergeCell ref="G4:H4"/>
    <mergeCell ref="I4:J4"/>
  </mergeCells>
  <phoneticPr fontId="2"/>
  <pageMargins left="0.51181102362204722" right="0.31496062992125984" top="0.74803149606299213" bottom="0.74803149606299213" header="0.31496062992125984" footer="0.31496062992125984"/>
  <pageSetup paperSize="9" scale="39" orientation="portrait" r:id="rId1"/>
  <headerFooter>
    <oddHeader>&amp;R資料5-1-6</oddHead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N12" sqref="M12:N14"/>
    </sheetView>
  </sheetViews>
  <sheetFormatPr defaultRowHeight="13.5"/>
  <sheetData>
    <row r="1" spans="1:1" ht="21">
      <c r="A1" s="114" t="s">
        <v>764</v>
      </c>
    </row>
    <row r="2" spans="1:1" ht="21">
      <c r="A2" s="115" t="s">
        <v>767</v>
      </c>
    </row>
    <row r="3" spans="1:1" ht="21">
      <c r="A3" s="115" t="s">
        <v>765</v>
      </c>
    </row>
    <row r="4" spans="1:1" ht="21">
      <c r="A4" s="115" t="s">
        <v>766</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原本</vt:lpstr>
      <vt:lpstr>★共通（5-1-1）</vt:lpstr>
      <vt:lpstr>共通 (参照用)</vt:lpstr>
      <vt:lpstr>①訪問系（5-1-2）</vt:lpstr>
      <vt:lpstr>②通所系（5-1-3）</vt:lpstr>
      <vt:lpstr>③短期入所系，多機能系，居住系（5-1-4）</vt:lpstr>
      <vt:lpstr>④施設系（5-1-5）</vt:lpstr>
      <vt:lpstr>⑤福祉用具，居宅介護支援（5-1-6）</vt:lpstr>
      <vt:lpstr>プルダウンリスト</vt:lpstr>
      <vt:lpstr>'★共通（5-1-1）'!Print_Area</vt:lpstr>
      <vt:lpstr>'①訪問系（5-1-2）'!Print_Area</vt:lpstr>
      <vt:lpstr>'②通所系（5-1-3）'!Print_Area</vt:lpstr>
      <vt:lpstr>'③短期入所系，多機能系，居住系（5-1-4）'!Print_Area</vt:lpstr>
      <vt:lpstr>'④施設系（5-1-5）'!Print_Area</vt:lpstr>
      <vt:lpstr>'⑤福祉用具，居宅介護支援（5-1-6）'!Print_Area</vt:lpstr>
      <vt:lpstr>原本!Print_Area</vt:lpstr>
      <vt:lpstr>'★共通（5-1-1）'!Print_Titles</vt:lpstr>
      <vt:lpstr>'①訪問系（5-1-2）'!Print_Titles</vt:lpstr>
      <vt:lpstr>'②通所系（5-1-3）'!Print_Titles</vt:lpstr>
      <vt:lpstr>'③短期入所系，多機能系，居住系（5-1-4）'!Print_Titles</vt:lpstr>
      <vt:lpstr>'④施設系（5-1-5）'!Print_Titles</vt:lpstr>
      <vt:lpstr>'⑤福祉用具，居宅介護支援（5-1-6）'!Print_Titles</vt:lpstr>
      <vt:lpstr>原本!Print_Titles</vt:lpstr>
    </vt:vector>
  </TitlesOfParts>
  <Company>広島県庁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菅　桃子</cp:lastModifiedBy>
  <cp:lastPrinted>2021-03-09T06:56:30Z</cp:lastPrinted>
  <dcterms:created xsi:type="dcterms:W3CDTF">2021-02-10T05:04:11Z</dcterms:created>
  <dcterms:modified xsi:type="dcterms:W3CDTF">2021-03-26T01:23:54Z</dcterms:modified>
</cp:coreProperties>
</file>